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omasaastopankki.sharepoint.com/sites/KLP-toiminta347/Jaetut asiakirjat/General/KLP-raportit/Kvartaalin vaihde raportit Managerista/30.9.2025/"/>
    </mc:Choice>
  </mc:AlternateContent>
  <xr:revisionPtr revIDLastSave="4" documentId="13_ncr:1_{763175A3-D671-4621-85A9-D12CDA02B707}" xr6:coauthVersionLast="47" xr6:coauthVersionMax="47" xr10:uidLastSave="{2654B750-1EC9-4CD7-A667-D3E1351A98AB}"/>
  <bookViews>
    <workbookView xWindow="-120" yWindow="-120" windowWidth="29040" windowHeight="15720" tabRatio="879" firstSheet="1" activeTab="1"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47" i="8"/>
  <c r="C58" i="8"/>
  <c r="F59" i="8"/>
  <c r="F60" i="8"/>
  <c r="F61" i="8"/>
  <c r="F62" i="8"/>
  <c r="F63" i="8"/>
  <c r="F64" i="8"/>
  <c r="C77" i="8"/>
  <c r="D77" i="8"/>
  <c r="F78" i="8"/>
  <c r="G78" i="8"/>
  <c r="F79" i="8"/>
  <c r="G79" i="8"/>
  <c r="F80" i="8"/>
  <c r="G80" i="8"/>
  <c r="F81" i="8"/>
  <c r="G81" i="8"/>
  <c r="F82" i="8"/>
  <c r="G82" i="8"/>
  <c r="F86" i="8"/>
  <c r="G86" i="8"/>
  <c r="F87" i="8"/>
  <c r="G87" i="8"/>
  <c r="C100" i="8"/>
  <c r="D100" i="8"/>
  <c r="F101" i="8"/>
  <c r="G101" i="8"/>
  <c r="F102" i="8"/>
  <c r="G102" i="8"/>
  <c r="F103" i="8"/>
  <c r="G103" i="8"/>
  <c r="F104" i="8"/>
  <c r="G104" i="8"/>
  <c r="F105" i="8"/>
  <c r="G105" i="8"/>
  <c r="C130" i="8"/>
  <c r="D130" i="8"/>
  <c r="F131" i="8"/>
  <c r="G131" i="8"/>
  <c r="F132" i="8"/>
  <c r="G132" i="8"/>
  <c r="F133" i="8"/>
  <c r="G133" i="8"/>
  <c r="F134" i="8"/>
  <c r="G134" i="8"/>
  <c r="F135" i="8"/>
  <c r="G135" i="8"/>
  <c r="F136" i="8"/>
  <c r="G136" i="8"/>
  <c r="C156" i="8"/>
  <c r="D156" i="8"/>
  <c r="F157" i="8"/>
  <c r="G157" i="8"/>
  <c r="F158" i="8"/>
  <c r="G158" i="8"/>
  <c r="F159" i="8"/>
  <c r="G159" i="8"/>
  <c r="F160" i="8"/>
  <c r="G160" i="8"/>
  <c r="F161" i="8"/>
  <c r="G161" i="8"/>
  <c r="F162" i="8"/>
  <c r="G162" i="8"/>
  <c r="C167" i="8"/>
  <c r="D167" i="8"/>
  <c r="C179" i="8"/>
  <c r="F180" i="8"/>
  <c r="F181" i="8"/>
  <c r="F182" i="8"/>
  <c r="F183" i="8"/>
  <c r="F184" i="8"/>
  <c r="F185" i="8"/>
  <c r="F186" i="8"/>
  <c r="F187" i="8"/>
  <c r="C208" i="8"/>
  <c r="F209" i="8"/>
  <c r="F210" i="8"/>
  <c r="F211" i="8"/>
  <c r="F212" i="8"/>
  <c r="F213" i="8"/>
  <c r="F214" i="8"/>
  <c r="F215" i="8"/>
  <c r="F217" i="8"/>
  <c r="G217" i="8"/>
  <c r="F218" i="8"/>
  <c r="G218" i="8"/>
  <c r="F219" i="8"/>
  <c r="G219" i="8"/>
  <c r="C220" i="8"/>
  <c r="F220" i="8"/>
  <c r="G220" i="8"/>
  <c r="F221" i="8"/>
  <c r="G221" i="8"/>
  <c r="F222" i="8"/>
  <c r="G222" i="8"/>
  <c r="F223" i="8"/>
  <c r="G223" i="8"/>
  <c r="F224" i="8"/>
  <c r="G224" i="8"/>
  <c r="F225" i="8"/>
  <c r="G225" i="8"/>
  <c r="F226" i="8"/>
  <c r="G226" i="8"/>
  <c r="F227" i="8"/>
  <c r="G227" i="8"/>
  <c r="C288" i="8"/>
  <c r="C289" i="8"/>
  <c r="C292" i="8"/>
  <c r="C296" i="8"/>
  <c r="C297" i="8"/>
  <c r="C298" i="8"/>
  <c r="C302" i="8"/>
  <c r="C303" i="8"/>
  <c r="C304" i="8"/>
  <c r="C15" i="9"/>
  <c r="F16" i="9"/>
  <c r="F17" i="9"/>
  <c r="F18" i="9"/>
  <c r="F19" i="9"/>
  <c r="F20" i="9"/>
  <c r="F21" i="9"/>
  <c r="F22" i="9"/>
  <c r="F23" i="9"/>
  <c r="F24" i="9"/>
  <c r="F25" i="9"/>
  <c r="F26" i="9"/>
  <c r="C44" i="9"/>
  <c r="D44" i="9"/>
  <c r="F44" i="9"/>
  <c r="C72" i="9"/>
  <c r="D72" i="9"/>
  <c r="F72" i="9"/>
  <c r="C76" i="9"/>
  <c r="D76" i="9"/>
  <c r="F76" i="9"/>
  <c r="C214" i="9"/>
  <c r="D214" i="9"/>
  <c r="C227" i="9"/>
  <c r="D227" i="9"/>
  <c r="F228" i="9"/>
  <c r="G228" i="9"/>
  <c r="F229" i="9"/>
  <c r="G229" i="9"/>
  <c r="F230" i="9"/>
  <c r="G230" i="9"/>
  <c r="F231" i="9"/>
  <c r="G231" i="9"/>
  <c r="F232" i="9"/>
  <c r="G232" i="9"/>
  <c r="F233" i="9"/>
  <c r="G233" i="9"/>
  <c r="C249" i="9"/>
  <c r="D249" i="9"/>
  <c r="F250" i="9"/>
  <c r="G250" i="9"/>
  <c r="F251" i="9"/>
  <c r="G251" i="9"/>
  <c r="F252" i="9"/>
  <c r="G252" i="9"/>
  <c r="F253" i="9"/>
  <c r="G253" i="9"/>
  <c r="F254" i="9"/>
  <c r="G254" i="9"/>
  <c r="F255" i="9"/>
  <c r="G255" i="9"/>
  <c r="C305" i="9"/>
  <c r="D305" i="9"/>
  <c r="C328" i="9"/>
  <c r="D328" i="9"/>
  <c r="C346" i="9"/>
  <c r="D346" i="9"/>
  <c r="C365" i="9"/>
  <c r="D365" i="9"/>
  <c r="C372" i="9"/>
  <c r="D372" i="9"/>
  <c r="G375" i="9"/>
  <c r="G376" i="9"/>
  <c r="G377" i="9"/>
  <c r="G378" i="9"/>
  <c r="G379" i="9"/>
  <c r="G380" i="9"/>
  <c r="G381" i="9"/>
  <c r="G382" i="9"/>
  <c r="C383" i="9"/>
  <c r="D383" i="9"/>
  <c r="G383" i="9"/>
  <c r="G384" i="9"/>
  <c r="G385" i="9"/>
  <c r="G386" i="9"/>
  <c r="G387" i="9"/>
  <c r="G388" i="9"/>
  <c r="G389" i="9"/>
  <c r="G390" i="9"/>
  <c r="G391" i="9"/>
  <c r="G392" i="9"/>
  <c r="G393" i="9"/>
  <c r="C452" i="9"/>
  <c r="D452" i="9"/>
  <c r="C465" i="9"/>
  <c r="D465" i="9"/>
  <c r="F466" i="9"/>
  <c r="G466" i="9"/>
  <c r="F467" i="9"/>
  <c r="G467" i="9"/>
  <c r="F468" i="9"/>
  <c r="G468" i="9"/>
  <c r="F469" i="9"/>
  <c r="G469" i="9"/>
  <c r="F470" i="9"/>
  <c r="G470" i="9"/>
  <c r="F471" i="9"/>
  <c r="G471" i="9"/>
  <c r="C487" i="9"/>
  <c r="D487" i="9"/>
  <c r="F488" i="9"/>
  <c r="G488" i="9"/>
  <c r="F489" i="9"/>
  <c r="G489" i="9"/>
  <c r="F490" i="9"/>
  <c r="G490" i="9"/>
  <c r="F491" i="9"/>
  <c r="G491" i="9"/>
  <c r="F492" i="9"/>
  <c r="G492" i="9"/>
  <c r="F493" i="9"/>
  <c r="G493" i="9"/>
  <c r="C544" i="9"/>
  <c r="D544" i="9"/>
  <c r="C567" i="9"/>
  <c r="D567" i="9"/>
  <c r="C585" i="9"/>
  <c r="D585" i="9"/>
  <c r="F591" i="9"/>
  <c r="G591" i="9"/>
  <c r="C601" i="9"/>
  <c r="D601" i="9"/>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H57" i="25"/>
  <c r="I57" i="25"/>
  <c r="C70" i="25"/>
  <c r="D70" i="25"/>
  <c r="C75" i="25"/>
  <c r="D75" i="25"/>
  <c r="H75" i="25"/>
  <c r="I75" i="25"/>
  <c r="C82" i="25"/>
  <c r="D82" i="25"/>
  <c r="E82" i="25"/>
  <c r="F82" i="25"/>
  <c r="G82" i="25"/>
  <c r="H82" i="25"/>
  <c r="I82" i="25"/>
  <c r="J82" i="25"/>
  <c r="K82" i="25"/>
  <c r="L82" i="25"/>
  <c r="M82" i="25"/>
  <c r="N83" i="25"/>
  <c r="N84" i="25"/>
  <c r="H87" i="25"/>
  <c r="H88" i="25"/>
  <c r="F93" i="25"/>
  <c r="C118" i="25"/>
  <c r="D118" i="25"/>
  <c r="E118" i="25"/>
  <c r="F118" i="25"/>
  <c r="G118" i="25"/>
  <c r="H118" i="25"/>
  <c r="D127" i="25"/>
  <c r="E127" i="25"/>
  <c r="F127" i="25"/>
  <c r="H127" i="25"/>
  <c r="C134" i="25"/>
  <c r="D134" i="25"/>
  <c r="E134" i="25"/>
  <c r="F134" i="25"/>
  <c r="G134" i="25"/>
  <c r="H134" i="25"/>
  <c r="I134" i="25"/>
  <c r="J134" i="25"/>
  <c r="K134" i="25"/>
  <c r="L134" i="25"/>
  <c r="C293" i="8"/>
  <c r="D293" i="8"/>
  <c r="F293" i="8"/>
  <c r="G293" i="8"/>
  <c r="C295" i="8"/>
  <c r="D295" i="8"/>
  <c r="C307" i="8"/>
  <c r="D291" i="8"/>
  <c r="D307" i="8"/>
  <c r="C291" i="8"/>
  <c r="F295" i="8"/>
  <c r="F307" i="8"/>
  <c r="G597" i="9" l="1"/>
  <c r="G598" i="9"/>
  <c r="G599" i="9"/>
  <c r="G600" i="9"/>
  <c r="F597" i="9"/>
  <c r="F598" i="9"/>
  <c r="F599" i="9"/>
  <c r="F600" i="9"/>
  <c r="G572" i="9"/>
  <c r="G573" i="9"/>
  <c r="G574" i="9"/>
  <c r="G575" i="9"/>
  <c r="G576" i="9"/>
  <c r="G577" i="9"/>
  <c r="G578" i="9"/>
  <c r="G579" i="9"/>
  <c r="G580" i="9"/>
  <c r="G581" i="9"/>
  <c r="G582" i="9"/>
  <c r="G583" i="9"/>
  <c r="G584" i="9"/>
  <c r="F572" i="9"/>
  <c r="F573" i="9"/>
  <c r="F574" i="9"/>
  <c r="F575" i="9"/>
  <c r="F576" i="9"/>
  <c r="F577" i="9"/>
  <c r="F578" i="9"/>
  <c r="F579" i="9"/>
  <c r="F580" i="9"/>
  <c r="F581" i="9"/>
  <c r="F582" i="9"/>
  <c r="F583" i="9"/>
  <c r="F584" i="9"/>
  <c r="G549" i="9"/>
  <c r="G550" i="9"/>
  <c r="G551" i="9"/>
  <c r="G552" i="9"/>
  <c r="G553" i="9"/>
  <c r="G554" i="9"/>
  <c r="G555" i="9"/>
  <c r="G556" i="9"/>
  <c r="G557" i="9"/>
  <c r="G558" i="9"/>
  <c r="G559" i="9"/>
  <c r="G560" i="9"/>
  <c r="G561" i="9"/>
  <c r="G562" i="9"/>
  <c r="G563" i="9"/>
  <c r="G564" i="9"/>
  <c r="G565" i="9"/>
  <c r="G566" i="9"/>
  <c r="F549" i="9"/>
  <c r="F550" i="9"/>
  <c r="F551" i="9"/>
  <c r="F552" i="9"/>
  <c r="F553" i="9"/>
  <c r="F554" i="9"/>
  <c r="F555" i="9"/>
  <c r="F556" i="9"/>
  <c r="F557" i="9"/>
  <c r="F558" i="9"/>
  <c r="F559" i="9"/>
  <c r="F560" i="9"/>
  <c r="F561" i="9"/>
  <c r="F562" i="9"/>
  <c r="F563" i="9"/>
  <c r="F564" i="9"/>
  <c r="F565" i="9"/>
  <c r="F566" i="9"/>
  <c r="G526" i="9"/>
  <c r="G527" i="9"/>
  <c r="G528" i="9"/>
  <c r="G529" i="9"/>
  <c r="G530" i="9"/>
  <c r="G531" i="9"/>
  <c r="G532" i="9"/>
  <c r="G533" i="9"/>
  <c r="G534" i="9"/>
  <c r="G535" i="9"/>
  <c r="G536" i="9"/>
  <c r="G537" i="9"/>
  <c r="G538" i="9"/>
  <c r="G539" i="9"/>
  <c r="G540" i="9"/>
  <c r="G541" i="9"/>
  <c r="G542" i="9"/>
  <c r="G543" i="9"/>
  <c r="F526" i="9"/>
  <c r="F527" i="9"/>
  <c r="F528" i="9"/>
  <c r="F529" i="9"/>
  <c r="F530" i="9"/>
  <c r="F531" i="9"/>
  <c r="F532" i="9"/>
  <c r="F533" i="9"/>
  <c r="F534" i="9"/>
  <c r="F535" i="9"/>
  <c r="F536" i="9"/>
  <c r="F537" i="9"/>
  <c r="F538" i="9"/>
  <c r="F539" i="9"/>
  <c r="F540" i="9"/>
  <c r="F541" i="9"/>
  <c r="F542" i="9"/>
  <c r="F543" i="9"/>
  <c r="G479" i="9"/>
  <c r="G480" i="9"/>
  <c r="G481" i="9"/>
  <c r="G482" i="9"/>
  <c r="G483" i="9"/>
  <c r="G484" i="9"/>
  <c r="G485" i="9"/>
  <c r="G486" i="9"/>
  <c r="F479" i="9"/>
  <c r="F480" i="9"/>
  <c r="F481" i="9"/>
  <c r="F482" i="9"/>
  <c r="F483" i="9"/>
  <c r="F484" i="9"/>
  <c r="F485" i="9"/>
  <c r="F486" i="9"/>
  <c r="G457" i="9"/>
  <c r="G458" i="9"/>
  <c r="G459" i="9"/>
  <c r="G460" i="9"/>
  <c r="G461" i="9"/>
  <c r="G462" i="9"/>
  <c r="G463" i="9"/>
  <c r="G464" i="9"/>
  <c r="F457" i="9"/>
  <c r="F458" i="9"/>
  <c r="F459" i="9"/>
  <c r="F460" i="9"/>
  <c r="F461" i="9"/>
  <c r="F462" i="9"/>
  <c r="F463" i="9"/>
  <c r="F464" i="9"/>
  <c r="G428" i="9"/>
  <c r="G429" i="9"/>
  <c r="G430" i="9"/>
  <c r="G431" i="9"/>
  <c r="G432" i="9"/>
  <c r="G433" i="9"/>
  <c r="G434" i="9"/>
  <c r="G435" i="9"/>
  <c r="G436" i="9"/>
  <c r="G437" i="9"/>
  <c r="G438" i="9"/>
  <c r="G439" i="9"/>
  <c r="G440" i="9"/>
  <c r="G441" i="9"/>
  <c r="G442" i="9"/>
  <c r="G443" i="9"/>
  <c r="G444" i="9"/>
  <c r="G445" i="9"/>
  <c r="G446" i="9"/>
  <c r="G447" i="9"/>
  <c r="G448" i="9"/>
  <c r="G449" i="9"/>
  <c r="G450" i="9"/>
  <c r="G451" i="9"/>
  <c r="F428" i="9"/>
  <c r="F429" i="9"/>
  <c r="F430" i="9"/>
  <c r="F431" i="9"/>
  <c r="F432" i="9"/>
  <c r="F433" i="9"/>
  <c r="F434" i="9"/>
  <c r="F435" i="9"/>
  <c r="F436" i="9"/>
  <c r="F437" i="9"/>
  <c r="F438" i="9"/>
  <c r="F439" i="9"/>
  <c r="F440" i="9"/>
  <c r="F441" i="9"/>
  <c r="F442" i="9"/>
  <c r="F443" i="9"/>
  <c r="F444" i="9"/>
  <c r="F445" i="9"/>
  <c r="F446" i="9"/>
  <c r="F447" i="9"/>
  <c r="F448" i="9"/>
  <c r="F449" i="9"/>
  <c r="F450" i="9"/>
  <c r="F451" i="9"/>
  <c r="G368" i="9"/>
  <c r="G369" i="9"/>
  <c r="G370" i="9"/>
  <c r="G371" i="9"/>
  <c r="F368" i="9"/>
  <c r="F369" i="9"/>
  <c r="F370" i="9"/>
  <c r="F371" i="9"/>
  <c r="G358" i="9"/>
  <c r="G359" i="9"/>
  <c r="G360" i="9"/>
  <c r="G361" i="9"/>
  <c r="G362" i="9"/>
  <c r="G363" i="9"/>
  <c r="G364" i="9"/>
  <c r="F358" i="9"/>
  <c r="F359" i="9"/>
  <c r="F360" i="9"/>
  <c r="F361" i="9"/>
  <c r="F362" i="9"/>
  <c r="F363" i="9"/>
  <c r="F364" i="9"/>
  <c r="G333" i="9"/>
  <c r="G334" i="9"/>
  <c r="G335" i="9"/>
  <c r="G336" i="9"/>
  <c r="G337" i="9"/>
  <c r="G338" i="9"/>
  <c r="G339" i="9"/>
  <c r="G340" i="9"/>
  <c r="G341" i="9"/>
  <c r="G342" i="9"/>
  <c r="G343" i="9"/>
  <c r="G344" i="9"/>
  <c r="G345" i="9"/>
  <c r="F333" i="9"/>
  <c r="F334" i="9"/>
  <c r="F335" i="9"/>
  <c r="F336" i="9"/>
  <c r="F337" i="9"/>
  <c r="F338" i="9"/>
  <c r="F339" i="9"/>
  <c r="F340" i="9"/>
  <c r="F341" i="9"/>
  <c r="F342" i="9"/>
  <c r="F343" i="9"/>
  <c r="F344" i="9"/>
  <c r="F345" i="9"/>
  <c r="G310" i="9"/>
  <c r="G311" i="9"/>
  <c r="G312" i="9"/>
  <c r="G313" i="9"/>
  <c r="G314" i="9"/>
  <c r="G315" i="9"/>
  <c r="G316" i="9"/>
  <c r="G317" i="9"/>
  <c r="G318" i="9"/>
  <c r="G319" i="9"/>
  <c r="G320" i="9"/>
  <c r="G321" i="9"/>
  <c r="G322" i="9"/>
  <c r="G323" i="9"/>
  <c r="G324" i="9"/>
  <c r="G325" i="9"/>
  <c r="G326" i="9"/>
  <c r="G327" i="9"/>
  <c r="F310" i="9"/>
  <c r="F311" i="9"/>
  <c r="F312" i="9"/>
  <c r="F313" i="9"/>
  <c r="F314" i="9"/>
  <c r="F315" i="9"/>
  <c r="F316" i="9"/>
  <c r="F317" i="9"/>
  <c r="F318" i="9"/>
  <c r="F319" i="9"/>
  <c r="F320" i="9"/>
  <c r="F321" i="9"/>
  <c r="F322" i="9"/>
  <c r="F323" i="9"/>
  <c r="F324" i="9"/>
  <c r="F325" i="9"/>
  <c r="F326" i="9"/>
  <c r="F327" i="9"/>
  <c r="G287" i="9"/>
  <c r="G288" i="9"/>
  <c r="G289" i="9"/>
  <c r="G290" i="9"/>
  <c r="G291" i="9"/>
  <c r="G292" i="9"/>
  <c r="G293" i="9"/>
  <c r="G294" i="9"/>
  <c r="G295" i="9"/>
  <c r="G296" i="9"/>
  <c r="G297" i="9"/>
  <c r="G298" i="9"/>
  <c r="G299" i="9"/>
  <c r="G300" i="9"/>
  <c r="G301" i="9"/>
  <c r="G302" i="9"/>
  <c r="G303" i="9"/>
  <c r="G304" i="9"/>
  <c r="F287" i="9"/>
  <c r="F288" i="9"/>
  <c r="F289" i="9"/>
  <c r="F290" i="9"/>
  <c r="F291" i="9"/>
  <c r="F292" i="9"/>
  <c r="F293" i="9"/>
  <c r="F294" i="9"/>
  <c r="F295" i="9"/>
  <c r="F296" i="9"/>
  <c r="F297" i="9"/>
  <c r="F298" i="9"/>
  <c r="F299" i="9"/>
  <c r="F300" i="9"/>
  <c r="F301" i="9"/>
  <c r="F302" i="9"/>
  <c r="F303" i="9"/>
  <c r="F304" i="9"/>
  <c r="G241" i="9"/>
  <c r="G242" i="9"/>
  <c r="G243" i="9"/>
  <c r="G244" i="9"/>
  <c r="G245" i="9"/>
  <c r="G246" i="9"/>
  <c r="G247" i="9"/>
  <c r="G248" i="9"/>
  <c r="F241" i="9"/>
  <c r="F242" i="9"/>
  <c r="F243" i="9"/>
  <c r="F244" i="9"/>
  <c r="F245" i="9"/>
  <c r="F246" i="9"/>
  <c r="F247" i="9"/>
  <c r="F248" i="9"/>
  <c r="G219" i="9"/>
  <c r="G220" i="9"/>
  <c r="G221" i="9"/>
  <c r="G222" i="9"/>
  <c r="G223" i="9"/>
  <c r="G224" i="9"/>
  <c r="G225" i="9"/>
  <c r="G226" i="9"/>
  <c r="F219" i="9"/>
  <c r="F220" i="9"/>
  <c r="F221" i="9"/>
  <c r="F222" i="9"/>
  <c r="F223" i="9"/>
  <c r="F224" i="9"/>
  <c r="F225" i="9"/>
  <c r="F226" i="9"/>
  <c r="G190" i="9"/>
  <c r="G191" i="9"/>
  <c r="G192" i="9"/>
  <c r="G193" i="9"/>
  <c r="G194" i="9"/>
  <c r="G195" i="9"/>
  <c r="G196" i="9"/>
  <c r="G197" i="9"/>
  <c r="G198" i="9"/>
  <c r="G199" i="9"/>
  <c r="G200" i="9"/>
  <c r="G201" i="9"/>
  <c r="G202" i="9"/>
  <c r="G203" i="9"/>
  <c r="G204" i="9"/>
  <c r="G205" i="9"/>
  <c r="G206" i="9"/>
  <c r="G207" i="9"/>
  <c r="G208" i="9"/>
  <c r="G209" i="9"/>
  <c r="G210" i="9"/>
  <c r="G211" i="9"/>
  <c r="G212" i="9"/>
  <c r="G213" i="9"/>
  <c r="F190" i="9"/>
  <c r="F191" i="9"/>
  <c r="F192" i="9"/>
  <c r="F193" i="9"/>
  <c r="F194" i="9"/>
  <c r="F195" i="9"/>
  <c r="F196" i="9"/>
  <c r="F197" i="9"/>
  <c r="F198" i="9"/>
  <c r="F199" i="9"/>
  <c r="F200" i="9"/>
  <c r="F201" i="9"/>
  <c r="F202" i="9"/>
  <c r="F203" i="9"/>
  <c r="F204" i="9"/>
  <c r="F205" i="9"/>
  <c r="F206" i="9"/>
  <c r="F207" i="9"/>
  <c r="F208" i="9"/>
  <c r="F209" i="9"/>
  <c r="F210" i="9"/>
  <c r="F211" i="9"/>
  <c r="F212" i="9"/>
  <c r="F213" i="9"/>
  <c r="F12" i="9"/>
  <c r="F13" i="9"/>
  <c r="F14" i="9"/>
  <c r="F193" i="8"/>
  <c r="F194" i="8"/>
  <c r="F195" i="8"/>
  <c r="F196" i="8"/>
  <c r="F197" i="8"/>
  <c r="F198" i="8"/>
  <c r="F199" i="8"/>
  <c r="F200" i="8"/>
  <c r="F201" i="8"/>
  <c r="F202" i="8"/>
  <c r="F203" i="8"/>
  <c r="F204" i="8"/>
  <c r="F205" i="8"/>
  <c r="F206" i="8"/>
  <c r="F174" i="8"/>
  <c r="F175" i="8"/>
  <c r="F176" i="8"/>
  <c r="F177" i="8"/>
  <c r="F178" i="8"/>
  <c r="G164" i="8"/>
  <c r="G165" i="8"/>
  <c r="G166" i="8"/>
  <c r="F164" i="8"/>
  <c r="F165" i="8"/>
  <c r="F166" i="8"/>
  <c r="G138" i="8"/>
  <c r="G139" i="8"/>
  <c r="G140" i="8"/>
  <c r="G141" i="8"/>
  <c r="G142" i="8"/>
  <c r="G143" i="8"/>
  <c r="G144" i="8"/>
  <c r="G145" i="8"/>
  <c r="G146" i="8"/>
  <c r="G147" i="8"/>
  <c r="G148" i="8"/>
  <c r="G149" i="8"/>
  <c r="G150" i="8"/>
  <c r="G151" i="8"/>
  <c r="G152" i="8"/>
  <c r="G153" i="8"/>
  <c r="G154" i="8"/>
  <c r="G155" i="8"/>
  <c r="F138" i="8"/>
  <c r="F139" i="8"/>
  <c r="F140" i="8"/>
  <c r="F141" i="8"/>
  <c r="F142" i="8"/>
  <c r="F143" i="8"/>
  <c r="F144" i="8"/>
  <c r="F145" i="8"/>
  <c r="F146" i="8"/>
  <c r="F147" i="8"/>
  <c r="F148" i="8"/>
  <c r="F149" i="8"/>
  <c r="F150" i="8"/>
  <c r="F151" i="8"/>
  <c r="F152" i="8"/>
  <c r="F153" i="8"/>
  <c r="F154" i="8"/>
  <c r="F155" i="8"/>
  <c r="G112" i="8"/>
  <c r="G113" i="8"/>
  <c r="G114" i="8"/>
  <c r="G115" i="8"/>
  <c r="G116" i="8"/>
  <c r="G117" i="8"/>
  <c r="G118" i="8"/>
  <c r="G119" i="8"/>
  <c r="G120" i="8"/>
  <c r="G121" i="8"/>
  <c r="G122" i="8"/>
  <c r="G123" i="8"/>
  <c r="G124" i="8"/>
  <c r="G125" i="8"/>
  <c r="G126" i="8"/>
  <c r="G127" i="8"/>
  <c r="G128" i="8"/>
  <c r="G129" i="8"/>
  <c r="F112" i="8"/>
  <c r="F113" i="8"/>
  <c r="F114" i="8"/>
  <c r="F115" i="8"/>
  <c r="F116" i="8"/>
  <c r="F117" i="8"/>
  <c r="F118" i="8"/>
  <c r="F119" i="8"/>
  <c r="F120" i="8"/>
  <c r="F121" i="8"/>
  <c r="F122" i="8"/>
  <c r="F123" i="8"/>
  <c r="F124" i="8"/>
  <c r="F125" i="8"/>
  <c r="F126" i="8"/>
  <c r="F127" i="8"/>
  <c r="F128" i="8"/>
  <c r="F129" i="8"/>
  <c r="G93" i="8"/>
  <c r="G94" i="8"/>
  <c r="G95" i="8"/>
  <c r="G96" i="8"/>
  <c r="G97" i="8"/>
  <c r="G98" i="8"/>
  <c r="G99" i="8"/>
  <c r="F93" i="8"/>
  <c r="F94" i="8"/>
  <c r="F95" i="8"/>
  <c r="F96" i="8"/>
  <c r="F97" i="8"/>
  <c r="F98" i="8"/>
  <c r="F99" i="8"/>
  <c r="G70" i="8"/>
  <c r="G71" i="8"/>
  <c r="G72" i="8"/>
  <c r="G73" i="8"/>
  <c r="G74" i="8"/>
  <c r="G75" i="8"/>
  <c r="G76" i="8"/>
  <c r="F70" i="8"/>
  <c r="F71" i="8"/>
  <c r="F72" i="8"/>
  <c r="F73" i="8"/>
  <c r="F74" i="8"/>
  <c r="F75" i="8"/>
  <c r="F76" i="8"/>
  <c r="F53" i="8"/>
  <c r="F54" i="8"/>
  <c r="F55" i="8"/>
  <c r="F56" i="8"/>
  <c r="F57" i="8"/>
  <c r="F58" i="8" l="1"/>
  <c r="F77" i="8"/>
  <c r="G77" i="8"/>
  <c r="F100" i="8"/>
  <c r="G100" i="8"/>
  <c r="F130" i="8"/>
  <c r="G130" i="8"/>
  <c r="F156" i="8"/>
  <c r="G156" i="8"/>
  <c r="F167" i="8"/>
  <c r="G167" i="8"/>
  <c r="F179" i="8"/>
  <c r="F208" i="8"/>
  <c r="F15" i="9"/>
  <c r="F214" i="9"/>
  <c r="G214" i="9"/>
  <c r="F227" i="9"/>
  <c r="G227" i="9"/>
  <c r="F249" i="9"/>
  <c r="G249" i="9"/>
  <c r="F305" i="9"/>
  <c r="G305" i="9"/>
  <c r="F328" i="9"/>
  <c r="G328" i="9"/>
  <c r="F346" i="9"/>
  <c r="G346" i="9"/>
  <c r="F365" i="9"/>
  <c r="G365" i="9"/>
  <c r="F372" i="9"/>
  <c r="G372" i="9"/>
  <c r="F452" i="9"/>
  <c r="G452" i="9"/>
  <c r="F465" i="9"/>
  <c r="G465" i="9"/>
  <c r="F487" i="9"/>
  <c r="G487" i="9"/>
  <c r="F544" i="9"/>
  <c r="G544" i="9"/>
  <c r="F567" i="9"/>
  <c r="G567" i="9"/>
  <c r="F585" i="9"/>
  <c r="G585" i="9"/>
  <c r="F601" i="9"/>
  <c r="G601" i="9"/>
</calcChain>
</file>

<file path=xl/sharedStrings.xml><?xml version="1.0" encoding="utf-8"?>
<sst xmlns="http://schemas.openxmlformats.org/spreadsheetml/2006/main" count="2984" uniqueCount="1857">
  <si>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</si>
  <si>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</si>
  <si>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</si>
  <si>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</si>
  <si>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</si>
  <si>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</si>
  <si>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</si>
  <si>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</si>
  <si>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</si>
  <si>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</si>
  <si>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</si>
  <si>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</si>
  <si>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</si>
  <si>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</si>
  <si>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</si>
  <si>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</si>
  <si>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</si>
  <si>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</si>
  <si>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</si>
  <si>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</si>
  <si>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</si>
  <si>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</si>
  <si>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</si>
  <si>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</si>
  <si>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</si>
  <si>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</si>
  <si>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</si>
  <si>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</si>
  <si>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</si>
  <si>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</si>
  <si>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</si>
  <si>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</si>
  <si>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</si>
  <si>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</si>
  <si>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</si>
  <si>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</si>
  <si>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</si>
  <si>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</si>
  <si>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</si>
  <si>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</si>
  <si>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</si>
  <si>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</si>
  <si>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</si>
  <si>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</si>
  <si>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</si>
  <si>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</si>
  <si>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</si>
  <si>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</si>
  <si>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</si>
  <si>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</si>
  <si>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scheme val="minor"/>
      </rPr>
      <t>User Details</t>
    </r>
    <r>
      <rPr>
        <sz val="13"/>
        <color rgb="FF000000"/>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</si>
  <si>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</si>
  <si>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</si>
  <si>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</si>
  <si>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</si>
  <si>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</si>
  <si>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</si>
  <si>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</si>
  <si>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</si>
  <si>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</si>
  <si>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</si>
  <si>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</si>
  <si>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</si>
  <si>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</si>
  <si>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</si>
  <si>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</si>
  <si>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</si>
  <si>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</si>
  <si>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</si>
  <si>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</si>
  <si>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</si>
  <si>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</si>
  <si>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</si>
  <si>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</si>
  <si>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</si>
  <si>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</si>
  <si>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</si>
  <si>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</si>
  <si>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</si>
  <si>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</si>
  <si>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</si>
  <si>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</si>
  <si>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</si>
  <si>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</si>
  <si>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</si>
  <si>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</si>
  <si>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</si>
  <si>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</si>
  <si>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</si>
  <si>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</si>
  <si>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</si>
  <si>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</si>
  <si>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</si>
  <si>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</si>
  <si>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</si>
  <si>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</si>
  <si>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</si>
  <si>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</si>
  <si>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</si>
  <si>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</si>
  <si>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</si>
  <si>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</si>
  <si>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</si>
  <si>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</si>
  <si>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</si>
  <si>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</si>
  <si>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</si>
  <si>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</si>
  <si>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</si>
  <si>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</si>
  <si>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</si>
  <si>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</si>
  <si>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</si>
  <si>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</si>
  <si>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</si>
  <si>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</si>
  <si>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</si>
  <si>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</si>
  <si>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</si>
  <si>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</si>
  <si>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</si>
  <si>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</si>
  <si>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</si>
  <si>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</si>
  <si>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</si>
  <si>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</si>
  <si>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</si>
  <si>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</si>
  <si>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</si>
  <si>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scheme val="minor"/>
      </rPr>
      <t>you</t>
    </r>
    <r>
      <rPr>
        <sz val="13"/>
        <color rgb="FF000000"/>
        <rFont val="Calibri"/>
        <family val="2"/>
        <scheme val="minor"/>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</si>
  <si>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scheme val="minor"/>
      </rPr>
      <t>) (the "</t>
    </r>
    <r>
      <rPr>
        <b/>
        <sz val="13"/>
        <color rgb="FF000000"/>
        <rFont val="Calibri"/>
        <family val="2"/>
        <scheme val="minor"/>
      </rPr>
      <t>Belgian DPL</t>
    </r>
    <r>
      <rPr>
        <sz val="13"/>
        <color rgb="FF000000"/>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</si>
  <si>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</si>
  <si>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</si>
  <si>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</si>
  <si>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</si>
  <si>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</si>
  <si>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</si>
  <si>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</si>
  <si>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</si>
  <si>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</si>
  <si>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</si>
  <si>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</si>
  <si>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</si>
  <si>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</si>
  <si>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</si>
  <si>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</si>
  <si>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</si>
  <si>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</si>
  <si>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scheme val="minor"/>
      </rPr>
      <t>EEA</t>
    </r>
    <r>
      <rPr>
        <sz val="13"/>
        <color rgb="FF000000"/>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</si>
  <si>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</si>
  <si>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</si>
  <si>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</si>
  <si>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</si>
  <si>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</si>
  <si>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</si>
  <si>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</si>
  <si>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</si>
  <si>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</si>
  <si>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</si>
  <si>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</si>
  <si>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</si>
  <si>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</si>
  <si>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</si>
  <si>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</si>
  <si>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</si>
  <si>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06/10/25</t>
  </si>
  <si>
    <t>Cut-off Date: 30/09/2025</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</si>
  <si>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</si>
  <si>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</si>
  <si>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</si>
  <si>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</si>
  <si>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</si>
  <si>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</si>
  <si>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</si>
  <si>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</si>
  <si>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</si>
  <si>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</si>
  <si>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</si>
  <si>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</si>
  <si>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</si>
  <si>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</si>
  <si>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</si>
  <si>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</si>
  <si>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</si>
  <si>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</si>
  <si>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</si>
  <si>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</si>
  <si>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</si>
  <si>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</si>
  <si>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</si>
  <si>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</si>
  <si>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</si>
  <si>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</si>
  <si>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</si>
  <si>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</si>
  <si>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</si>
  <si>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</si>
  <si>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</si>
  <si>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</si>
  <si>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</si>
  <si>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</si>
  <si>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30/09/2025</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</si>
  <si>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</si>
  <si>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</si>
  <si>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</si>
  <si>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</si>
  <si>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</si>
  <si>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</si>
  <si>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</si>
  <si>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</si>
  <si>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</si>
  <si>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</si>
  <si>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</si>
  <si>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</si>
  <si>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</si>
  <si>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</si>
  <si>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</si>
  <si>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</si>
  <si>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</si>
  <si>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</si>
  <si>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</si>
  <si>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</si>
  <si>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</si>
  <si>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</si>
  <si>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</si>
  <si>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</si>
  <si>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</si>
  <si>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</si>
  <si>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</si>
  <si>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</si>
  <si>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</si>
  <si>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</si>
  <si>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</si>
  <si>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</si>
  <si>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</si>
  <si>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</si>
  <si>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</si>
  <si>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</si>
  <si>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</si>
  <si>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</si>
  <si>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</si>
  <si>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</si>
  <si>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</si>
  <si>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</si>
  <si>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</si>
  <si>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</si>
  <si>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ND1</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</si>
  <si>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</si>
  <si>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</si>
  <si>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</si>
  <si>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</si>
  <si>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</si>
  <si>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</si>
  <si>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</si>
  <si>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</si>
  <si>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</si>
  <si>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</si>
  <si>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</si>
  <si>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</si>
  <si>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</si>
  <si>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</si>
  <si>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</si>
  <si>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</si>
  <si>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</si>
  <si>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</si>
  <si>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</si>
  <si>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</si>
  <si>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</si>
  <si>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</si>
  <si>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</si>
  <si>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</si>
  <si>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</si>
  <si>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</si>
  <si>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</si>
  <si>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</si>
  <si>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</si>
  <si>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</si>
  <si>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</si>
  <si>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</si>
  <si>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</si>
  <si>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</si>
  <si>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</si>
  <si>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</si>
  <si>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</si>
  <si>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</si>
  <si>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</si>
  <si>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</si>
  <si>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</si>
  <si>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</si>
  <si>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</si>
  <si>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</si>
  <si>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</si>
  <si>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</si>
  <si>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</si>
  <si>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</si>
  <si>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</si>
  <si>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</si>
  <si>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</si>
  <si>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</si>
  <si>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</si>
  <si>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</si>
  <si>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</si>
  <si>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</si>
  <si>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</si>
  <si>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</si>
  <si>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</si>
  <si>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</si>
  <si>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</si>
  <si>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</si>
  <si>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</si>
  <si>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</si>
  <si>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</si>
  <si>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</si>
  <si>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</si>
  <si>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</si>
  <si>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</si>
  <si>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</si>
  <si>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</si>
  <si>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</si>
  <si>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</si>
  <si>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</si>
  <si>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</si>
  <si>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</si>
  <si>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</si>
  <si>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</si>
  <si>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</si>
  <si>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</si>
  <si>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</si>
  <si>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</si>
  <si>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</si>
  <si>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</si>
  <si>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</si>
  <si>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</si>
  <si>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</si>
  <si>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</si>
  <si>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</si>
  <si>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</si>
  <si>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</si>
  <si>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</si>
  <si>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</si>
  <si>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</si>
  <si>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</si>
  <si>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</si>
  <si>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</si>
  <si>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</si>
  <si>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</si>
  <si>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</si>
  <si>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</si>
  <si>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</si>
  <si>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</si>
  <si>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</si>
  <si>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</si>
  <si>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</si>
  <si>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</si>
  <si>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</si>
  <si>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</si>
  <si>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</si>
  <si>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</si>
  <si>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</si>
  <si>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</si>
  <si>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</si>
  <si>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</si>
  <si>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</si>
  <si>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</si>
  <si>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</si>
  <si>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</si>
  <si>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</si>
  <si>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</si>
  <si>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</si>
  <si>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</si>
  <si>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</si>
  <si>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</si>
  <si>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</si>
  <si>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</si>
  <si>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</si>
  <si>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</si>
  <si>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</si>
  <si>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</si>
  <si>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</si>
  <si>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</si>
  <si>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</si>
  <si>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</si>
  <si>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</si>
  <si>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</si>
  <si>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</si>
  <si>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</si>
  <si>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</si>
  <si>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</si>
  <si>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</si>
  <si>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</si>
  <si>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</si>
  <si>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</si>
  <si>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</si>
  <si>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</si>
  <si>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</si>
  <si>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</si>
  <si>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</si>
  <si>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</si>
  <si>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</si>
  <si>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</si>
  <si>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</si>
  <si>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</si>
  <si>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</si>
  <si>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</si>
  <si>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</si>
  <si>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</si>
  <si>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</si>
  <si>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</si>
  <si>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</si>
  <si>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</si>
  <si>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</si>
  <si>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</si>
  <si>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</si>
  <si>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</si>
  <si>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</si>
  <si>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</si>
  <si>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</si>
  <si>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</si>
  <si>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</si>
  <si>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</si>
  <si>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</si>
  <si>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</si>
  <si>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</si>
  <si>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</si>
  <si>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</si>
  <si>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</si>
  <si>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</si>
  <si>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</si>
  <si>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</si>
  <si>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</si>
  <si>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</si>
  <si>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</si>
  <si>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</si>
  <si>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</si>
  <si>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</si>
  <si>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</si>
  <si>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</si>
  <si>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</si>
  <si>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</si>
  <si>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</si>
  <si>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</si>
  <si>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</si>
  <si>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</si>
  <si>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</si>
  <si>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</si>
  <si>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</si>
  <si>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</si>
  <si>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</si>
  <si>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</si>
  <si>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</si>
  <si>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</si>
  <si>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</si>
  <si>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</si>
  <si>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</si>
  <si>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</si>
  <si>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</si>
  <si>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</si>
  <si>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</si>
  <si>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</si>
  <si>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</si>
  <si>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</si>
  <si>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</si>
  <si>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</si>
  <si>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</si>
  <si>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</si>
  <si>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</si>
  <si>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</si>
  <si>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</si>
  <si>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</si>
  <si>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</si>
  <si>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</si>
  <si>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</si>
  <si>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</si>
  <si>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</si>
  <si>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</si>
  <si>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</si>
  <si>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</si>
  <si>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</si>
  <si>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</si>
  <si>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</si>
  <si>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</si>
  <si>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</si>
  <si>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</si>
  <si>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</si>
  <si>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</si>
  <si>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</si>
  <si>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</si>
  <si>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</si>
  <si>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</si>
  <si>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</si>
  <si>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</si>
  <si>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</si>
  <si>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</si>
  <si>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</si>
  <si>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</si>
  <si>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</si>
  <si>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</si>
  <si>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</si>
  <si>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</si>
  <si>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</si>
  <si>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</si>
  <si>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</si>
  <si>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</si>
  <si>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</si>
  <si>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</si>
  <si>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</si>
  <si>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</si>
  <si>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</si>
  <si>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</si>
  <si>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</si>
  <si>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</si>
  <si>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</si>
  <si>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</si>
  <si>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</si>
  <si>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</si>
  <si>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</si>
  <si>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</si>
  <si>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</si>
  <si>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</si>
  <si>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</si>
  <si>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</si>
  <si>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</si>
  <si>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</si>
  <si>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</si>
  <si>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</si>
  <si>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</si>
  <si>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</si>
  <si>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</si>
  <si>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</si>
  <si>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</si>
  <si>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</si>
  <si>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</si>
  <si>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</si>
  <si>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</si>
  <si>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</si>
  <si>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scheme val="minor"/>
      </rPr>
      <t>ustainable assets not present in the cover pool</t>
    </r>
    <r>
      <rPr>
        <sz val="11"/>
        <color rgb="FF000000"/>
        <rFont val="Calibri"/>
        <family val="2"/>
        <scheme val="minor"/>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</si>
  <si>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</si>
  <si>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</si>
  <si>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</si>
  <si>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</si>
  <si>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</si>
  <si>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</si>
  <si>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</si>
  <si>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</si>
  <si>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scheme val="minor"/>
      </rPr>
      <t>sustainable collateral assets present in the cover pool</t>
    </r>
    <r>
      <rPr>
        <sz val="11"/>
        <color rgb="FF000000"/>
        <rFont val="Calibri"/>
        <family val="2"/>
        <scheme val="minor"/>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</si>
  <si>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</si>
  <si>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</si>
  <si>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</si>
  <si>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</si>
  <si>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</si>
  <si>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scheme val="minor"/>
      </rPr>
      <t>other criteria</t>
    </r>
    <r>
      <rPr>
        <sz val="11"/>
        <color rgb="FF000000"/>
        <rFont val="Calibri"/>
        <family val="2"/>
        <scheme val="minor"/>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</si>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</sst>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sz val="13"/>
      <color rgb="FF000000"/>
      <name val="Calibri"/>
      <family val="2"/>
    </font>
    <font>
      <b/>
      <sz val="13"/>
      <color rgb="FF000000"/>
      <name val="Calibri"/>
      <family val="2"/>
      <scheme val="minor"/>
    </font>
    <font>
      <sz val="13"/>
      <color rgb="FF000000"/>
      <name val="Calibri"/>
      <family val="2"/>
      <scheme val="minor"/>
    </font>
    <font>
      <i/>
      <sz val="13"/>
      <color rgb="FF000000"/>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i/>
      <sz val="11"/>
      <color rgb="FF000000"/>
      <name val="Calibri"/>
      <family val="2"/>
    </font>
    <font>
      <b/>
      <i/>
      <sz val="10"/>
      <color rgb="FF000000"/>
      <name val="Calibri"/>
      <family val="2"/>
      <scheme val="minor"/>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6"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3">
    <xf numFmtId="0" fontId="0" fillId="0" borderId="0" xfId="0"/>
    <xf numFmtId="0" fontId="6" fillId="0" borderId="0" xfId="1" applyFont="1" applyAlignment="1"/>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0" fontId="2" fillId="0" borderId="0" xfId="0" applyFont="1" applyAlignment="1">
      <alignment horizontal="right" vertical="center" wrapText="1"/>
    </xf>
    <xf numFmtId="0" fontId="19" fillId="5" borderId="0" xfId="0" applyFont="1" applyFill="1" applyAlignment="1">
      <alignment horizontal="center" vertical="center" wrapText="1"/>
    </xf>
    <xf numFmtId="0" fontId="3" fillId="5" borderId="0" xfId="0" applyFont="1" applyFill="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16" fillId="5"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21" fillId="0" borderId="0" xfId="0" applyFont="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30"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1"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1"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1" fillId="4" borderId="0" xfId="0" applyFont="1" applyFill="1" applyAlignment="1">
      <alignment vertical="center" wrapText="1"/>
    </xf>
    <xf numFmtId="3" fontId="41"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1" fillId="4" borderId="0" xfId="0" applyNumberFormat="1" applyFont="1" applyFill="1" applyAlignment="1">
      <alignment vertical="center" wrapText="1"/>
    </xf>
    <xf numFmtId="1" fontId="41" fillId="4" borderId="0" xfId="0" applyNumberFormat="1" applyFont="1" applyFill="1"/>
    <xf numFmtId="0" fontId="43" fillId="4" borderId="0" xfId="0" applyFont="1" applyFill="1"/>
    <xf numFmtId="10" fontId="43"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1" fillId="4" borderId="0" xfId="0" applyNumberFormat="1" applyFont="1" applyFill="1"/>
    <xf numFmtId="3" fontId="2" fillId="4" borderId="35" xfId="0" applyNumberFormat="1" applyFont="1" applyFill="1" applyBorder="1"/>
    <xf numFmtId="9" fontId="41" fillId="4" borderId="0" xfId="0" applyNumberFormat="1" applyFont="1" applyFill="1"/>
    <xf numFmtId="4" fontId="41"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1"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1"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1" fillId="4" borderId="0" xfId="0" applyNumberFormat="1" applyFont="1" applyFill="1"/>
    <xf numFmtId="10" fontId="41" fillId="4" borderId="0" xfId="0" applyNumberFormat="1" applyFont="1" applyFill="1" applyAlignment="1">
      <alignment horizontal="right"/>
    </xf>
    <xf numFmtId="9" fontId="41" fillId="4" borderId="0" xfId="0" applyNumberFormat="1" applyFont="1" applyFill="1" applyAlignment="1">
      <alignment horizontal="right"/>
    </xf>
    <xf numFmtId="14" fontId="41" fillId="4" borderId="0" xfId="0" applyNumberFormat="1" applyFont="1" applyFill="1"/>
    <xf numFmtId="10" fontId="41" fillId="4" borderId="18" xfId="0" applyNumberFormat="1" applyFont="1" applyFill="1" applyBorder="1" applyAlignment="1">
      <alignment horizontal="right"/>
    </xf>
    <xf numFmtId="9" fontId="41" fillId="4" borderId="18" xfId="0" applyNumberFormat="1" applyFont="1" applyFill="1" applyBorder="1" applyAlignment="1">
      <alignment horizontal="right"/>
    </xf>
    <xf numFmtId="10" fontId="41" fillId="4" borderId="17" xfId="0" applyNumberFormat="1" applyFont="1" applyFill="1" applyBorder="1" applyAlignment="1">
      <alignment horizontal="right"/>
    </xf>
    <xf numFmtId="10" fontId="2" fillId="4" borderId="7" xfId="0" applyNumberFormat="1" applyFont="1" applyFill="1" applyBorder="1"/>
    <xf numFmtId="9" fontId="41" fillId="4" borderId="7" xfId="0" applyNumberFormat="1" applyFont="1" applyFill="1" applyBorder="1" applyAlignment="1">
      <alignment horizontal="right"/>
    </xf>
    <xf numFmtId="10" fontId="41" fillId="4" borderId="8" xfId="0" applyNumberFormat="1" applyFont="1" applyFill="1" applyBorder="1" applyAlignment="1">
      <alignment horizontal="right"/>
    </xf>
    <xf numFmtId="0" fontId="42" fillId="4" borderId="0" xfId="0" applyFont="1" applyFill="1"/>
    <xf numFmtId="0" fontId="41"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1"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xf numFmtId="0" fontId="6" fillId="3" borderId="0" xfId="0" applyFont="1" applyFill="1" applyAlignment="1">
      <alignment horizontal="center"/>
    </xf>
    <xf numFmtId="0" fontId="0" fillId="0" borderId="0" xfId="0"/>
    <xf numFmtId="0" fontId="39" fillId="0" borderId="0" xfId="0" applyFont="1" applyAlignment="1">
      <alignment horizontal="center" vertical="center"/>
    </xf>
    <xf numFmtId="0" fontId="6" fillId="2" borderId="0" xfId="0" applyFont="1" applyFill="1" applyAlignment="1">
      <alignment horizontal="center"/>
    </xf>
    <xf numFmtId="0" fontId="6" fillId="0" borderId="0" xfId="1"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left" vertical="top"/>
    </xf>
    <xf numFmtId="0" fontId="2" fillId="4" borderId="5" xfId="0" applyFont="1" applyFill="1" applyBorder="1" applyAlignment="1">
      <alignment horizontal="left" vertical="top"/>
    </xf>
    <xf numFmtId="0" fontId="2" fillId="4" borderId="6" xfId="0" applyFont="1" applyFill="1" applyBorder="1" applyAlignment="1">
      <alignment horizontal="left" vertical="top"/>
    </xf>
    <xf numFmtId="0" fontId="2" fillId="4" borderId="8" xfId="0" applyFont="1" applyFill="1" applyBorder="1" applyAlignment="1">
      <alignment horizontal="left" vertical="top"/>
    </xf>
    <xf numFmtId="14" fontId="2" fillId="4" borderId="7" xfId="0" applyNumberFormat="1" applyFont="1" applyFill="1" applyBorder="1" applyAlignment="1">
      <alignment horizontal="left"/>
    </xf>
    <xf numFmtId="0" fontId="2" fillId="4" borderId="7" xfId="0" applyFont="1" applyFill="1" applyBorder="1" applyAlignment="1">
      <alignment horizontal="left"/>
    </xf>
    <xf numFmtId="0" fontId="38" fillId="0" borderId="0" xfId="0" applyFont="1" applyAlignment="1">
      <alignment horizontal="left" vertical="center" wrapText="1"/>
    </xf>
  </cellXfs>
  <cellStyles count="12">
    <cellStyle name="Comma 2" xfId="2" xr:uid="{00000000-0005-0000-0000-000000000000}"/>
    <cellStyle name="Comma 5" xfId="9" xr:uid="{93348AB7-41C6-4D58-A543-47C1766BB2C3}"/>
    <cellStyle name="Hyperlink 3" xfId="10" xr:uid="{42788B98-B81F-41C0-B9B2-E0F247E4AE90}"/>
    <cellStyle name="Hyperlinkki" xfId="1" builtinId="8"/>
    <cellStyle name="Normaali" xfId="0" builtinId="0"/>
    <cellStyle name="Normal 16" xfId="11" xr:uid="{37EB8965-58B7-419E-9188-182DE4943019}"/>
    <cellStyle name="Normal 2" xfId="3" xr:uid="{00000000-0005-0000-0000-000003000000}"/>
    <cellStyle name="Normal 3" xfId="4" xr:uid="{00000000-0005-0000-0000-000004000000}"/>
    <cellStyle name="Normal 4" xfId="5" xr:uid="{00000000-0005-0000-0000-000005000000}"/>
    <cellStyle name="Normal 7" xfId="6" xr:uid="{00000000-0005-0000-0000-000006000000}"/>
    <cellStyle name="Percent 2" xfId="8" xr:uid="{21B39D4F-9C3B-4625-B56F-9D345C8CB456}"/>
    <cellStyle name="Standard 3" xfId="7"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140625" defaultRowHeight="15" x14ac:dyDescent="0.25"/>
  <cols>
    <col min="1" max="1" width="242" customWidth="1"/>
  </cols>
  <sheetData>
    <row r="1" spans="1:1" ht="31.5" customHeight="1" x14ac:dyDescent="0.25">
      <c r="A1" s="20" t="s">
        <v>0</v>
      </c>
    </row>
    <row r="3" spans="1:1" x14ac:dyDescent="0.25">
      <c r="A3" s="51"/>
    </row>
    <row r="4" spans="1:1" ht="34.5" customHeight="1" x14ac:dyDescent="0.25">
      <c r="A4" s="52" t="s">
        <v>1</v>
      </c>
    </row>
    <row r="5" spans="1:1" ht="34.5" customHeight="1" x14ac:dyDescent="0.25">
      <c r="A5" s="52" t="s">
        <v>2</v>
      </c>
    </row>
    <row r="6" spans="1:1" ht="34.5" customHeight="1" x14ac:dyDescent="0.25">
      <c r="A6" s="52" t="s">
        <v>3</v>
      </c>
    </row>
    <row r="7" spans="1:1" ht="17.25" customHeight="1" x14ac:dyDescent="0.25">
      <c r="A7" s="52"/>
    </row>
    <row r="8" spans="1:1" ht="18.75" customHeight="1" x14ac:dyDescent="0.25">
      <c r="A8" s="53" t="s">
        <v>4</v>
      </c>
    </row>
    <row r="9" spans="1:1" ht="34.5" customHeight="1" x14ac:dyDescent="0.3">
      <c r="A9" s="54" t="s">
        <v>5</v>
      </c>
    </row>
    <row r="10" spans="1:1" ht="69" customHeight="1" x14ac:dyDescent="0.25">
      <c r="A10" s="55" t="s">
        <v>6</v>
      </c>
    </row>
    <row r="11" spans="1:1" ht="34.5" customHeight="1" x14ac:dyDescent="0.25">
      <c r="A11" s="55" t="s">
        <v>7</v>
      </c>
    </row>
    <row r="12" spans="1:1" ht="17.25" customHeight="1" x14ac:dyDescent="0.25">
      <c r="A12" s="55" t="s">
        <v>8</v>
      </c>
    </row>
    <row r="13" spans="1:1" ht="17.25" customHeight="1" x14ac:dyDescent="0.25">
      <c r="A13" s="55" t="s">
        <v>9</v>
      </c>
    </row>
    <row r="14" spans="1:1" ht="34.5" customHeight="1" x14ac:dyDescent="0.25">
      <c r="A14" s="55" t="s">
        <v>10</v>
      </c>
    </row>
    <row r="15" spans="1:1" ht="17.25" customHeight="1" x14ac:dyDescent="0.25">
      <c r="A15" s="55"/>
    </row>
    <row r="16" spans="1:1" ht="18.75" customHeight="1" x14ac:dyDescent="0.25">
      <c r="A16" s="53" t="s">
        <v>11</v>
      </c>
    </row>
    <row r="17" spans="1:1" ht="17.25" customHeight="1" x14ac:dyDescent="0.25">
      <c r="A17" s="56" t="s">
        <v>12</v>
      </c>
    </row>
    <row r="18" spans="1:1" ht="34.5" customHeight="1" x14ac:dyDescent="0.25">
      <c r="A18" s="57" t="s">
        <v>13</v>
      </c>
    </row>
    <row r="19" spans="1:1" ht="34.5" customHeight="1" x14ac:dyDescent="0.25">
      <c r="A19" s="57" t="s">
        <v>14</v>
      </c>
    </row>
    <row r="20" spans="1:1" ht="51.75" customHeight="1" x14ac:dyDescent="0.25">
      <c r="A20" s="57" t="s">
        <v>15</v>
      </c>
    </row>
    <row r="21" spans="1:1" ht="86.25" customHeight="1" x14ac:dyDescent="0.25">
      <c r="A21" s="57" t="s">
        <v>16</v>
      </c>
    </row>
    <row r="22" spans="1:1" ht="51.75" customHeight="1" x14ac:dyDescent="0.25">
      <c r="A22" s="57" t="s">
        <v>17</v>
      </c>
    </row>
    <row r="23" spans="1:1" ht="34.5" customHeight="1" x14ac:dyDescent="0.25">
      <c r="A23" s="57" t="s">
        <v>18</v>
      </c>
    </row>
    <row r="24" spans="1:1" ht="17.25" customHeight="1" x14ac:dyDescent="0.25">
      <c r="A24" s="57" t="s">
        <v>19</v>
      </c>
    </row>
    <row r="25" spans="1:1" ht="17.25" customHeight="1" x14ac:dyDescent="0.25">
      <c r="A25" s="56" t="s">
        <v>20</v>
      </c>
    </row>
    <row r="26" spans="1:1" ht="51.75" customHeight="1" x14ac:dyDescent="0.3">
      <c r="A26" s="58" t="s">
        <v>21</v>
      </c>
    </row>
    <row r="27" spans="1:1" ht="17.25" customHeight="1" x14ac:dyDescent="0.3">
      <c r="A27" s="58" t="s">
        <v>22</v>
      </c>
    </row>
    <row r="28" spans="1:1" ht="17.25" customHeight="1" x14ac:dyDescent="0.25">
      <c r="A28" s="56" t="s">
        <v>23</v>
      </c>
    </row>
    <row r="29" spans="1:1" ht="34.5" customHeight="1" x14ac:dyDescent="0.25">
      <c r="A29" s="57" t="s">
        <v>24</v>
      </c>
    </row>
    <row r="30" spans="1:1" ht="34.5" customHeight="1" x14ac:dyDescent="0.25">
      <c r="A30" s="57" t="s">
        <v>25</v>
      </c>
    </row>
    <row r="31" spans="1:1" ht="34.5" customHeight="1" x14ac:dyDescent="0.25">
      <c r="A31" s="57" t="s">
        <v>26</v>
      </c>
    </row>
    <row r="32" spans="1:1" ht="34.5" customHeight="1" x14ac:dyDescent="0.25">
      <c r="A32" s="57" t="s">
        <v>27</v>
      </c>
    </row>
    <row r="33" spans="1:1" ht="17.25" customHeight="1" x14ac:dyDescent="0.25">
      <c r="A33" s="57"/>
    </row>
    <row r="34" spans="1:1" ht="18.75" customHeight="1" x14ac:dyDescent="0.25">
      <c r="A34" s="53" t="s">
        <v>28</v>
      </c>
    </row>
    <row r="35" spans="1:1" ht="17.25" customHeight="1" x14ac:dyDescent="0.25">
      <c r="A35" s="56" t="s">
        <v>29</v>
      </c>
    </row>
    <row r="36" spans="1:1" ht="34.5" customHeight="1" x14ac:dyDescent="0.25">
      <c r="A36" s="57" t="s">
        <v>30</v>
      </c>
    </row>
    <row r="37" spans="1:1" ht="34.5" customHeight="1" x14ac:dyDescent="0.25">
      <c r="A37" s="57" t="s">
        <v>31</v>
      </c>
    </row>
    <row r="38" spans="1:1" ht="34.5" customHeight="1" x14ac:dyDescent="0.25">
      <c r="A38" s="57" t="s">
        <v>32</v>
      </c>
    </row>
    <row r="39" spans="1:1" ht="17.25" customHeight="1" x14ac:dyDescent="0.25">
      <c r="A39" s="57" t="s">
        <v>33</v>
      </c>
    </row>
    <row r="40" spans="1:1" ht="34.5" customHeight="1" x14ac:dyDescent="0.25">
      <c r="A40" s="57" t="s">
        <v>34</v>
      </c>
    </row>
    <row r="41" spans="1:1" ht="17.25" customHeight="1" x14ac:dyDescent="0.25">
      <c r="A41" s="56" t="s">
        <v>35</v>
      </c>
    </row>
    <row r="42" spans="1:1" ht="17.25" customHeight="1" x14ac:dyDescent="0.25">
      <c r="A42" s="57" t="s">
        <v>36</v>
      </c>
    </row>
    <row r="43" spans="1:1" ht="17.25" customHeight="1" x14ac:dyDescent="0.3">
      <c r="A43" s="58" t="s">
        <v>37</v>
      </c>
    </row>
    <row r="44" spans="1:1" ht="17.25" customHeight="1" x14ac:dyDescent="0.25">
      <c r="A44" s="56" t="s">
        <v>38</v>
      </c>
    </row>
    <row r="45" spans="1:1" ht="34.5" customHeight="1" x14ac:dyDescent="0.3">
      <c r="A45" s="58" t="s">
        <v>39</v>
      </c>
    </row>
    <row r="46" spans="1:1" ht="34.5" customHeight="1" x14ac:dyDescent="0.25">
      <c r="A46" s="57" t="s">
        <v>40</v>
      </c>
    </row>
    <row r="47" spans="1:1" ht="51.75" customHeight="1" x14ac:dyDescent="0.25">
      <c r="A47" s="57" t="s">
        <v>41</v>
      </c>
    </row>
    <row r="48" spans="1:1" ht="17.25" customHeight="1" x14ac:dyDescent="0.25">
      <c r="A48" s="57" t="s">
        <v>42</v>
      </c>
    </row>
    <row r="49" spans="1:1" ht="17.25" customHeight="1" x14ac:dyDescent="0.3">
      <c r="A49" s="58" t="s">
        <v>43</v>
      </c>
    </row>
    <row r="50" spans="1:1" ht="17.25" customHeight="1" x14ac:dyDescent="0.25">
      <c r="A50" s="56" t="s">
        <v>44</v>
      </c>
    </row>
    <row r="51" spans="1:1" ht="34.5" customHeight="1" x14ac:dyDescent="0.3">
      <c r="A51" s="58" t="s">
        <v>45</v>
      </c>
    </row>
    <row r="52" spans="1:1" ht="17.25" customHeight="1" x14ac:dyDescent="0.25">
      <c r="A52" s="57" t="s">
        <v>46</v>
      </c>
    </row>
    <row r="53" spans="1:1" ht="34.5" customHeight="1" x14ac:dyDescent="0.3">
      <c r="A53" s="58" t="s">
        <v>47</v>
      </c>
    </row>
    <row r="54" spans="1:1" ht="17.25" customHeight="1" x14ac:dyDescent="0.25">
      <c r="A54" s="56" t="s">
        <v>48</v>
      </c>
    </row>
    <row r="55" spans="1:1" ht="17.25" customHeight="1" x14ac:dyDescent="0.3">
      <c r="A55" s="58" t="s">
        <v>49</v>
      </c>
    </row>
    <row r="56" spans="1:1" ht="34.5" customHeight="1" x14ac:dyDescent="0.25">
      <c r="A56" s="57" t="s">
        <v>50</v>
      </c>
    </row>
    <row r="57" spans="1:1" ht="17.25" customHeight="1" x14ac:dyDescent="0.25">
      <c r="A57" s="57" t="s">
        <v>51</v>
      </c>
    </row>
    <row r="58" spans="1:1" ht="34.5" customHeight="1" x14ac:dyDescent="0.25">
      <c r="A58" s="57" t="s">
        <v>52</v>
      </c>
    </row>
    <row r="59" spans="1:1" ht="17.25" customHeight="1" x14ac:dyDescent="0.25">
      <c r="A59" s="56" t="s">
        <v>53</v>
      </c>
    </row>
    <row r="60" spans="1:1" ht="34.5" customHeight="1" x14ac:dyDescent="0.25">
      <c r="A60" s="57" t="s">
        <v>54</v>
      </c>
    </row>
    <row r="61" spans="1:1" ht="17.25" customHeight="1" x14ac:dyDescent="0.25">
      <c r="A61" s="59"/>
    </row>
    <row r="62" spans="1:1" ht="18.75" customHeight="1" x14ac:dyDescent="0.25">
      <c r="A62" s="53" t="s">
        <v>55</v>
      </c>
    </row>
    <row r="63" spans="1:1" ht="17.25" customHeight="1" x14ac:dyDescent="0.25">
      <c r="A63" s="56" t="s">
        <v>56</v>
      </c>
    </row>
    <row r="64" spans="1:1" ht="34.5" customHeight="1" x14ac:dyDescent="0.25">
      <c r="A64" s="57" t="s">
        <v>57</v>
      </c>
    </row>
    <row r="65" spans="1:1" ht="17.25" customHeight="1" x14ac:dyDescent="0.25">
      <c r="A65" s="57" t="s">
        <v>58</v>
      </c>
    </row>
    <row r="66" spans="1:1" ht="34.5" customHeight="1" x14ac:dyDescent="0.25">
      <c r="A66" s="55" t="s">
        <v>59</v>
      </c>
    </row>
    <row r="67" spans="1:1" ht="34.5" customHeight="1" x14ac:dyDescent="0.25">
      <c r="A67" s="55" t="s">
        <v>60</v>
      </c>
    </row>
    <row r="68" spans="1:1" ht="34.5" customHeight="1" x14ac:dyDescent="0.25">
      <c r="A68" s="55" t="s">
        <v>61</v>
      </c>
    </row>
    <row r="69" spans="1:1" ht="17.25" customHeight="1" x14ac:dyDescent="0.25">
      <c r="A69" s="60" t="s">
        <v>62</v>
      </c>
    </row>
    <row r="70" spans="1:1" ht="51.75" customHeight="1" x14ac:dyDescent="0.25">
      <c r="A70" s="55" t="s">
        <v>63</v>
      </c>
    </row>
    <row r="71" spans="1:1" ht="17.25" customHeight="1" x14ac:dyDescent="0.25">
      <c r="A71" s="55" t="s">
        <v>64</v>
      </c>
    </row>
    <row r="72" spans="1:1" ht="17.25" customHeight="1" x14ac:dyDescent="0.25">
      <c r="A72" s="60" t="s">
        <v>65</v>
      </c>
    </row>
    <row r="73" spans="1:1" ht="17.25" customHeight="1" x14ac:dyDescent="0.25">
      <c r="A73" s="55" t="s">
        <v>66</v>
      </c>
    </row>
    <row r="74" spans="1:1" ht="17.25" customHeight="1" x14ac:dyDescent="0.25">
      <c r="A74" s="60" t="s">
        <v>67</v>
      </c>
    </row>
    <row r="75" spans="1:1" ht="34.5" customHeight="1" x14ac:dyDescent="0.25">
      <c r="A75" s="55" t="s">
        <v>68</v>
      </c>
    </row>
    <row r="76" spans="1:1" ht="17.25" customHeight="1" x14ac:dyDescent="0.25">
      <c r="A76" s="55" t="s">
        <v>69</v>
      </c>
    </row>
    <row r="77" spans="1:1" ht="51.75" customHeight="1" x14ac:dyDescent="0.25">
      <c r="A77" s="55" t="s">
        <v>70</v>
      </c>
    </row>
    <row r="78" spans="1:1" ht="17.25" customHeight="1" x14ac:dyDescent="0.25">
      <c r="A78" s="60" t="s">
        <v>71</v>
      </c>
    </row>
    <row r="79" spans="1:1" ht="17.25" customHeight="1" x14ac:dyDescent="0.3">
      <c r="A79" s="54" t="s">
        <v>72</v>
      </c>
    </row>
    <row r="80" spans="1:1" ht="17.25" customHeight="1" x14ac:dyDescent="0.25">
      <c r="A80" s="60" t="s">
        <v>73</v>
      </c>
    </row>
    <row r="81" spans="1:1" ht="34.5" customHeight="1" x14ac:dyDescent="0.25">
      <c r="A81" s="55" t="s">
        <v>74</v>
      </c>
    </row>
    <row r="82" spans="1:1" ht="34.5" customHeight="1" x14ac:dyDescent="0.25">
      <c r="A82" s="55" t="s">
        <v>75</v>
      </c>
    </row>
    <row r="83" spans="1:1" ht="34.5" customHeight="1" x14ac:dyDescent="0.25">
      <c r="A83" s="55" t="s">
        <v>76</v>
      </c>
    </row>
    <row r="84" spans="1:1" ht="34.5" customHeight="1" x14ac:dyDescent="0.25">
      <c r="A84" s="55" t="s">
        <v>77</v>
      </c>
    </row>
    <row r="85" spans="1:1" ht="34.5" customHeight="1" x14ac:dyDescent="0.25">
      <c r="A85" s="55" t="s">
        <v>78</v>
      </c>
    </row>
    <row r="86" spans="1:1" ht="17.25" customHeight="1" x14ac:dyDescent="0.25">
      <c r="A86" s="60" t="s">
        <v>79</v>
      </c>
    </row>
    <row r="87" spans="1:1" ht="17.25" customHeight="1" x14ac:dyDescent="0.25">
      <c r="A87" s="55" t="s">
        <v>80</v>
      </c>
    </row>
    <row r="88" spans="1:1" ht="34.5" customHeight="1" x14ac:dyDescent="0.25">
      <c r="A88" s="55" t="s">
        <v>81</v>
      </c>
    </row>
    <row r="89" spans="1:1" ht="17.25" customHeight="1" x14ac:dyDescent="0.25">
      <c r="A89" s="60" t="s">
        <v>82</v>
      </c>
    </row>
    <row r="90" spans="1:1" ht="34.5" customHeight="1" x14ac:dyDescent="0.25">
      <c r="A90" s="55" t="s">
        <v>83</v>
      </c>
    </row>
    <row r="91" spans="1:1" ht="17.25" customHeight="1" x14ac:dyDescent="0.25">
      <c r="A91" s="60" t="s">
        <v>84</v>
      </c>
    </row>
    <row r="92" spans="1:1" ht="17.25" customHeight="1" x14ac:dyDescent="0.3">
      <c r="A92" s="54" t="s">
        <v>85</v>
      </c>
    </row>
    <row r="93" spans="1:1" ht="17.25" customHeight="1" x14ac:dyDescent="0.25">
      <c r="A93" s="55" t="s">
        <v>86</v>
      </c>
    </row>
    <row r="94" spans="1:1" ht="17.25" customHeight="1" x14ac:dyDescent="0.25">
      <c r="A94" s="55"/>
    </row>
    <row r="95" spans="1:1" ht="18.75" customHeight="1" x14ac:dyDescent="0.25">
      <c r="A95" s="53" t="s">
        <v>87</v>
      </c>
    </row>
    <row r="96" spans="1:1" ht="34.5" customHeight="1" x14ac:dyDescent="0.3">
      <c r="A96" s="54" t="s">
        <v>88</v>
      </c>
    </row>
    <row r="97" spans="1:1" ht="17.25" customHeight="1" x14ac:dyDescent="0.3">
      <c r="A97" s="54" t="s">
        <v>89</v>
      </c>
    </row>
    <row r="98" spans="1:1" ht="17.25" customHeight="1" x14ac:dyDescent="0.25">
      <c r="A98" s="60" t="s">
        <v>90</v>
      </c>
    </row>
    <row r="99" spans="1:1" ht="17.25" customHeight="1" x14ac:dyDescent="0.25">
      <c r="A99" s="52" t="s">
        <v>91</v>
      </c>
    </row>
    <row r="100" spans="1:1" ht="17.25" customHeight="1" x14ac:dyDescent="0.25">
      <c r="A100" s="55" t="s">
        <v>92</v>
      </c>
    </row>
    <row r="101" spans="1:1" ht="17.25" customHeight="1" x14ac:dyDescent="0.25">
      <c r="A101" s="55" t="s">
        <v>93</v>
      </c>
    </row>
    <row r="102" spans="1:1" ht="17.25" customHeight="1" x14ac:dyDescent="0.25">
      <c r="A102" s="55" t="s">
        <v>94</v>
      </c>
    </row>
    <row r="103" spans="1:1" ht="17.25" customHeight="1" x14ac:dyDescent="0.25">
      <c r="A103" s="55" t="s">
        <v>95</v>
      </c>
    </row>
    <row r="104" spans="1:1" ht="34.5" customHeight="1" x14ac:dyDescent="0.25">
      <c r="A104" s="55" t="s">
        <v>96</v>
      </c>
    </row>
    <row r="105" spans="1:1" ht="17.25" customHeight="1" x14ac:dyDescent="0.25">
      <c r="A105" s="52" t="s">
        <v>97</v>
      </c>
    </row>
    <row r="106" spans="1:1" ht="17.25" customHeight="1" x14ac:dyDescent="0.25">
      <c r="A106" s="55" t="s">
        <v>98</v>
      </c>
    </row>
    <row r="107" spans="1:1" ht="17.25" customHeight="1" x14ac:dyDescent="0.25">
      <c r="A107" s="55" t="s">
        <v>99</v>
      </c>
    </row>
    <row r="108" spans="1:1" ht="17.25" customHeight="1" x14ac:dyDescent="0.25">
      <c r="A108" s="55" t="s">
        <v>100</v>
      </c>
    </row>
    <row r="109" spans="1:1" ht="17.25" customHeight="1" x14ac:dyDescent="0.25">
      <c r="A109" s="55" t="s">
        <v>101</v>
      </c>
    </row>
    <row r="110" spans="1:1" ht="17.25" customHeight="1" x14ac:dyDescent="0.25">
      <c r="A110" s="55" t="s">
        <v>102</v>
      </c>
    </row>
    <row r="111" spans="1:1" ht="17.25" customHeight="1" x14ac:dyDescent="0.25">
      <c r="A111" s="55" t="s">
        <v>103</v>
      </c>
    </row>
    <row r="112" spans="1:1" ht="17.25" customHeight="1" x14ac:dyDescent="0.25">
      <c r="A112" s="60" t="s">
        <v>104</v>
      </c>
    </row>
    <row r="113" spans="1:1" ht="17.25" customHeight="1" x14ac:dyDescent="0.25">
      <c r="A113" s="55" t="s">
        <v>105</v>
      </c>
    </row>
    <row r="114" spans="1:1" ht="17.25" customHeight="1" x14ac:dyDescent="0.25">
      <c r="A114" s="52" t="s">
        <v>106</v>
      </c>
    </row>
    <row r="115" spans="1:1" ht="17.25" customHeight="1" x14ac:dyDescent="0.25">
      <c r="A115" s="55" t="s">
        <v>107</v>
      </c>
    </row>
    <row r="116" spans="1:1" ht="17.25" customHeight="1" x14ac:dyDescent="0.25">
      <c r="A116" s="55" t="s">
        <v>108</v>
      </c>
    </row>
    <row r="117" spans="1:1" ht="17.25" customHeight="1" x14ac:dyDescent="0.25">
      <c r="A117" s="52" t="s">
        <v>109</v>
      </c>
    </row>
    <row r="118" spans="1:1" ht="17.25" customHeight="1" x14ac:dyDescent="0.25">
      <c r="A118" s="55" t="s">
        <v>110</v>
      </c>
    </row>
    <row r="119" spans="1:1" ht="17.25" customHeight="1" x14ac:dyDescent="0.25">
      <c r="A119" s="55" t="s">
        <v>111</v>
      </c>
    </row>
    <row r="120" spans="1:1" ht="17.25" customHeight="1" x14ac:dyDescent="0.25">
      <c r="A120" s="55" t="s">
        <v>112</v>
      </c>
    </row>
    <row r="121" spans="1:1" ht="17.25" customHeight="1" x14ac:dyDescent="0.25">
      <c r="A121" s="60" t="s">
        <v>113</v>
      </c>
    </row>
    <row r="122" spans="1:1" ht="17.25" customHeight="1" x14ac:dyDescent="0.25">
      <c r="A122" s="52" t="s">
        <v>114</v>
      </c>
    </row>
    <row r="123" spans="1:1" ht="17.25" customHeight="1" x14ac:dyDescent="0.25">
      <c r="A123" s="52" t="s">
        <v>115</v>
      </c>
    </row>
    <row r="124" spans="1:1" ht="17.25" customHeight="1" x14ac:dyDescent="0.25">
      <c r="A124" s="55" t="s">
        <v>116</v>
      </c>
    </row>
    <row r="125" spans="1:1" ht="17.25" customHeight="1" x14ac:dyDescent="0.25">
      <c r="A125" s="55" t="s">
        <v>117</v>
      </c>
    </row>
    <row r="126" spans="1:1" ht="17.25" customHeight="1" x14ac:dyDescent="0.25">
      <c r="A126" s="55" t="s">
        <v>118</v>
      </c>
    </row>
    <row r="127" spans="1:1" ht="17.25" customHeight="1" x14ac:dyDescent="0.25">
      <c r="A127" s="55" t="s">
        <v>119</v>
      </c>
    </row>
    <row r="128" spans="1:1" ht="17.25" customHeight="1" x14ac:dyDescent="0.25">
      <c r="A128" s="55" t="s">
        <v>120</v>
      </c>
    </row>
    <row r="129" spans="1:1" ht="17.25" customHeight="1" x14ac:dyDescent="0.25">
      <c r="A129" s="60" t="s">
        <v>121</v>
      </c>
    </row>
    <row r="130" spans="1:1" ht="34.5" customHeight="1" x14ac:dyDescent="0.25">
      <c r="A130" s="55" t="s">
        <v>122</v>
      </c>
    </row>
    <row r="131" spans="1:1" ht="69" customHeight="1" x14ac:dyDescent="0.25">
      <c r="A131" s="55" t="s">
        <v>123</v>
      </c>
    </row>
    <row r="132" spans="1:1" ht="34.5" customHeight="1" x14ac:dyDescent="0.25">
      <c r="A132" s="55" t="s">
        <v>124</v>
      </c>
    </row>
    <row r="133" spans="1:1" ht="17.25" customHeight="1" x14ac:dyDescent="0.25">
      <c r="A133" s="60" t="s">
        <v>125</v>
      </c>
    </row>
    <row r="134" spans="1:1" ht="34.5" customHeight="1" x14ac:dyDescent="0.25">
      <c r="A134" s="52" t="s">
        <v>126</v>
      </c>
    </row>
    <row r="135" spans="1:1" ht="17.25" customHeight="1" x14ac:dyDescent="0.25">
      <c r="A135" s="52"/>
    </row>
    <row r="136" spans="1:1" ht="18.75" customHeight="1" x14ac:dyDescent="0.25">
      <c r="A136" s="53" t="s">
        <v>127</v>
      </c>
    </row>
    <row r="137" spans="1:1" ht="17.25" customHeight="1" x14ac:dyDescent="0.25">
      <c r="A137" s="55" t="s">
        <v>128</v>
      </c>
    </row>
    <row r="138" spans="1:1" ht="34.5" customHeight="1" x14ac:dyDescent="0.25">
      <c r="A138" s="57" t="s">
        <v>129</v>
      </c>
    </row>
    <row r="139" spans="1:1" ht="34.5" customHeight="1" x14ac:dyDescent="0.25">
      <c r="A139" s="57" t="s">
        <v>130</v>
      </c>
    </row>
    <row r="140" spans="1:1" ht="17.25" customHeight="1" x14ac:dyDescent="0.25">
      <c r="A140" s="56" t="s">
        <v>131</v>
      </c>
    </row>
    <row r="141" spans="1:1" ht="17.25" customHeight="1" x14ac:dyDescent="0.25">
      <c r="A141" s="61" t="s">
        <v>132</v>
      </c>
    </row>
    <row r="142" spans="1:1" ht="34.5" customHeight="1" x14ac:dyDescent="0.3">
      <c r="A142" s="58" t="s">
        <v>133</v>
      </c>
    </row>
    <row r="143" spans="1:1" ht="17.25" customHeight="1" x14ac:dyDescent="0.25">
      <c r="A143" s="57" t="s">
        <v>134</v>
      </c>
    </row>
    <row r="144" spans="1:1" ht="17.25" customHeight="1" x14ac:dyDescent="0.25">
      <c r="A144" s="57" t="s">
        <v>135</v>
      </c>
    </row>
    <row r="145" spans="1:1" ht="17.25" customHeight="1" x14ac:dyDescent="0.25">
      <c r="A145" s="61" t="s">
        <v>136</v>
      </c>
    </row>
    <row r="146" spans="1:1" ht="17.25" customHeight="1" x14ac:dyDescent="0.25">
      <c r="A146" s="56" t="s">
        <v>137</v>
      </c>
    </row>
    <row r="147" spans="1:1" ht="17.25" customHeight="1" x14ac:dyDescent="0.25">
      <c r="A147" s="61" t="s">
        <v>138</v>
      </c>
    </row>
    <row r="148" spans="1:1" ht="17.25" customHeight="1" x14ac:dyDescent="0.25">
      <c r="A148" s="57" t="s">
        <v>139</v>
      </c>
    </row>
    <row r="149" spans="1:1" ht="17.25" customHeight="1" x14ac:dyDescent="0.25">
      <c r="A149" s="57" t="s">
        <v>140</v>
      </c>
    </row>
    <row r="150" spans="1:1" ht="17.25" customHeight="1" x14ac:dyDescent="0.25">
      <c r="A150" s="57" t="s">
        <v>141</v>
      </c>
    </row>
    <row r="151" spans="1:1" ht="34.5" customHeight="1" x14ac:dyDescent="0.25">
      <c r="A151" s="61" t="s">
        <v>142</v>
      </c>
    </row>
    <row r="152" spans="1:1" ht="17.25" customHeight="1" x14ac:dyDescent="0.25">
      <c r="A152" s="56" t="s">
        <v>143</v>
      </c>
    </row>
    <row r="153" spans="1:1" ht="17.25" customHeight="1" x14ac:dyDescent="0.25">
      <c r="A153" s="57" t="s">
        <v>144</v>
      </c>
    </row>
    <row r="154" spans="1:1" ht="17.25" customHeight="1" x14ac:dyDescent="0.25">
      <c r="A154" s="57" t="s">
        <v>145</v>
      </c>
    </row>
    <row r="155" spans="1:1" ht="17.25" customHeight="1" x14ac:dyDescent="0.25">
      <c r="A155" s="57" t="s">
        <v>146</v>
      </c>
    </row>
    <row r="156" spans="1:1" ht="17.25" customHeight="1" x14ac:dyDescent="0.25">
      <c r="A156" s="57" t="s">
        <v>147</v>
      </c>
    </row>
    <row r="157" spans="1:1" ht="34.5" customHeight="1" x14ac:dyDescent="0.25">
      <c r="A157" s="57" t="s">
        <v>148</v>
      </c>
    </row>
    <row r="158" spans="1:1" ht="34.5" customHeight="1" x14ac:dyDescent="0.25">
      <c r="A158" s="57" t="s">
        <v>149</v>
      </c>
    </row>
    <row r="159" spans="1:1" ht="17.25" customHeight="1" x14ac:dyDescent="0.25">
      <c r="A159" s="56" t="s">
        <v>150</v>
      </c>
    </row>
    <row r="160" spans="1:1" ht="34.5" customHeight="1" x14ac:dyDescent="0.25">
      <c r="A160" s="57" t="s">
        <v>151</v>
      </c>
    </row>
    <row r="161" spans="1:1" ht="34.5" customHeight="1" x14ac:dyDescent="0.25">
      <c r="A161" s="57" t="s">
        <v>152</v>
      </c>
    </row>
    <row r="162" spans="1:1" ht="17.25" customHeight="1" x14ac:dyDescent="0.25">
      <c r="A162" s="57" t="s">
        <v>153</v>
      </c>
    </row>
    <row r="163" spans="1:1" ht="17.25" customHeight="1" x14ac:dyDescent="0.25">
      <c r="A163" s="56" t="s">
        <v>154</v>
      </c>
    </row>
    <row r="164" spans="1:1" ht="34.5" customHeight="1" x14ac:dyDescent="0.3">
      <c r="A164" s="58" t="s">
        <v>155</v>
      </c>
    </row>
    <row r="165" spans="1:1" ht="34.5" customHeight="1" x14ac:dyDescent="0.25">
      <c r="A165" s="57" t="s">
        <v>156</v>
      </c>
    </row>
    <row r="166" spans="1:1" ht="17.25" customHeight="1" x14ac:dyDescent="0.25">
      <c r="A166" s="56" t="s">
        <v>157</v>
      </c>
    </row>
    <row r="167" spans="1:1" ht="17.25" customHeight="1" x14ac:dyDescent="0.25">
      <c r="A167" s="57" t="s">
        <v>158</v>
      </c>
    </row>
    <row r="168" spans="1:1" ht="17.25" customHeight="1" x14ac:dyDescent="0.25">
      <c r="A168" s="56" t="s">
        <v>159</v>
      </c>
    </row>
    <row r="169" spans="1:1" ht="17.25" customHeight="1" x14ac:dyDescent="0.3">
      <c r="A169" s="58" t="s">
        <v>160</v>
      </c>
    </row>
    <row r="170" spans="1:1" ht="17.25" customHeight="1" x14ac:dyDescent="0.3">
      <c r="A170" s="58"/>
    </row>
    <row r="171" spans="1:1" ht="17.25" customHeight="1" x14ac:dyDescent="0.3">
      <c r="A171" s="58"/>
    </row>
    <row r="172" spans="1:1" ht="17.25" customHeight="1" x14ac:dyDescent="0.3">
      <c r="A172" s="58"/>
    </row>
    <row r="173" spans="1:1" ht="17.25" customHeight="1" x14ac:dyDescent="0.3">
      <c r="A173" s="58"/>
    </row>
    <row r="174" spans="1:1" ht="17.25" customHeight="1" x14ac:dyDescent="0.3">
      <c r="A174" s="5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tabSelected="1" zoomScale="80" zoomScaleNormal="80" workbookViewId="0">
      <selection activeCell="M25" sqref="M25"/>
    </sheetView>
  </sheetViews>
  <sheetFormatPr defaultRowHeight="15" x14ac:dyDescent="0.25"/>
  <cols>
    <col min="1" max="1" width="9.140625" customWidth="1"/>
    <col min="2" max="10" width="12.42578125" customWidth="1"/>
  </cols>
  <sheetData>
    <row r="1" spans="2:10" ht="15.75" customHeight="1" x14ac:dyDescent="0.25"/>
    <row r="2" spans="2:10" x14ac:dyDescent="0.25">
      <c r="B2" s="4"/>
      <c r="C2" s="5"/>
      <c r="D2" s="5"/>
      <c r="E2" s="5"/>
      <c r="F2" s="5"/>
      <c r="G2" s="5"/>
      <c r="H2" s="5"/>
      <c r="I2" s="5"/>
      <c r="J2" s="6"/>
    </row>
    <row r="3" spans="2:10" x14ac:dyDescent="0.25">
      <c r="B3" s="7"/>
      <c r="C3" s="8"/>
      <c r="D3" s="8"/>
      <c r="E3" s="8"/>
      <c r="F3" s="8"/>
      <c r="G3" s="8"/>
      <c r="H3" s="8"/>
      <c r="I3" s="8"/>
      <c r="J3" s="9"/>
    </row>
    <row r="4" spans="2:10" x14ac:dyDescent="0.25">
      <c r="B4" s="7"/>
      <c r="C4" s="8"/>
      <c r="D4" s="8"/>
      <c r="E4" s="8"/>
      <c r="F4" s="8"/>
      <c r="G4" s="8"/>
      <c r="H4" s="8"/>
      <c r="I4" s="8"/>
      <c r="J4" s="9"/>
    </row>
    <row r="5" spans="2:10" ht="31.5" customHeight="1" x14ac:dyDescent="0.3">
      <c r="B5" s="7"/>
      <c r="C5" s="8"/>
      <c r="D5" s="8"/>
      <c r="E5" s="10"/>
      <c r="F5" s="11" t="s">
        <v>161</v>
      </c>
      <c r="G5" s="8"/>
      <c r="H5" s="8"/>
      <c r="I5" s="8"/>
      <c r="J5" s="9"/>
    </row>
    <row r="6" spans="2:10" ht="41.25" customHeight="1" x14ac:dyDescent="0.25">
      <c r="B6" s="7"/>
      <c r="C6" s="8"/>
      <c r="D6" s="291" t="s">
        <v>162</v>
      </c>
      <c r="E6" s="291"/>
      <c r="F6" s="291"/>
      <c r="G6" s="291"/>
      <c r="H6" s="291"/>
      <c r="I6" s="8"/>
      <c r="J6" s="9"/>
    </row>
    <row r="7" spans="2:10" ht="26.25" customHeight="1" x14ac:dyDescent="0.25">
      <c r="B7" s="7"/>
      <c r="C7" s="8"/>
      <c r="D7" s="8"/>
      <c r="E7" s="8"/>
      <c r="F7" s="12" t="s">
        <v>163</v>
      </c>
      <c r="G7" s="8"/>
      <c r="H7" s="8"/>
      <c r="I7" s="8"/>
      <c r="J7" s="9"/>
    </row>
    <row r="8" spans="2:10" ht="26.25" customHeight="1" x14ac:dyDescent="0.25">
      <c r="B8" s="7"/>
      <c r="C8" s="8"/>
      <c r="D8" s="8"/>
      <c r="E8" s="8"/>
      <c r="F8" s="12" t="s">
        <v>164</v>
      </c>
      <c r="G8" s="8"/>
      <c r="H8" s="8"/>
      <c r="I8" s="8"/>
      <c r="J8" s="9"/>
    </row>
    <row r="9" spans="2:10" ht="21" customHeight="1" x14ac:dyDescent="0.25">
      <c r="B9" s="7"/>
      <c r="C9" s="8"/>
      <c r="D9" s="8"/>
      <c r="E9" s="8"/>
      <c r="F9" s="13" t="s">
        <v>165</v>
      </c>
      <c r="G9" s="8"/>
      <c r="H9" s="8"/>
      <c r="I9" s="8"/>
      <c r="J9" s="9"/>
    </row>
    <row r="10" spans="2:10" ht="21" customHeight="1" x14ac:dyDescent="0.25">
      <c r="B10" s="7"/>
      <c r="C10" s="8"/>
      <c r="D10" s="8"/>
      <c r="E10" s="8"/>
      <c r="F10" s="13" t="s">
        <v>166</v>
      </c>
      <c r="G10" s="8"/>
      <c r="H10" s="8"/>
      <c r="I10" s="8"/>
      <c r="J10" s="9"/>
    </row>
    <row r="11" spans="2:10" ht="21" customHeight="1" x14ac:dyDescent="0.25">
      <c r="B11" s="7"/>
      <c r="C11" s="8"/>
      <c r="D11" s="8"/>
      <c r="E11" s="8"/>
      <c r="F11" s="13"/>
      <c r="G11" s="8"/>
      <c r="H11" s="8"/>
      <c r="I11" s="8"/>
      <c r="J11" s="9"/>
    </row>
    <row r="12" spans="2:10" x14ac:dyDescent="0.25">
      <c r="B12" s="7"/>
      <c r="C12" s="8"/>
      <c r="D12" s="8"/>
      <c r="E12" s="8"/>
      <c r="F12" s="8"/>
      <c r="G12" s="8"/>
      <c r="H12" s="8"/>
      <c r="I12" s="8"/>
      <c r="J12" s="9"/>
    </row>
    <row r="13" spans="2:10" x14ac:dyDescent="0.25">
      <c r="B13" s="7"/>
      <c r="C13" s="8"/>
      <c r="D13" s="8"/>
      <c r="E13" s="8"/>
      <c r="F13" s="8"/>
      <c r="G13" s="8"/>
      <c r="H13" s="8"/>
      <c r="I13" s="8"/>
      <c r="J13" s="9"/>
    </row>
    <row r="14" spans="2:10" x14ac:dyDescent="0.25">
      <c r="B14" s="7"/>
      <c r="C14" s="8"/>
      <c r="D14" s="8"/>
      <c r="E14" s="8"/>
      <c r="F14" s="8"/>
      <c r="G14" s="8"/>
      <c r="H14" s="8"/>
      <c r="I14" s="8"/>
      <c r="J14" s="9"/>
    </row>
    <row r="15" spans="2:10" x14ac:dyDescent="0.25">
      <c r="B15" s="7"/>
      <c r="C15" s="8"/>
      <c r="D15" s="8"/>
      <c r="E15" s="8"/>
      <c r="F15" s="8"/>
      <c r="G15" s="8"/>
      <c r="H15" s="8"/>
      <c r="I15" s="8"/>
      <c r="J15" s="9"/>
    </row>
    <row r="16" spans="2:10" x14ac:dyDescent="0.25">
      <c r="B16" s="7"/>
      <c r="C16" s="8"/>
      <c r="D16" s="8"/>
      <c r="E16" s="8"/>
      <c r="F16" s="8"/>
      <c r="G16" s="8"/>
      <c r="H16" s="8"/>
      <c r="I16" s="8"/>
      <c r="J16" s="9"/>
    </row>
    <row r="17" spans="2:10" x14ac:dyDescent="0.25">
      <c r="B17" s="7"/>
      <c r="C17" s="8"/>
      <c r="D17" s="8"/>
      <c r="E17" s="8"/>
      <c r="F17" s="8"/>
      <c r="G17" s="8"/>
      <c r="H17" s="8"/>
      <c r="I17" s="8"/>
      <c r="J17" s="9"/>
    </row>
    <row r="18" spans="2:10" x14ac:dyDescent="0.25">
      <c r="B18" s="7"/>
      <c r="C18" s="8"/>
      <c r="D18" s="8"/>
      <c r="E18" s="8"/>
      <c r="F18" s="8"/>
      <c r="G18" s="8"/>
      <c r="H18" s="8"/>
      <c r="I18" s="8"/>
      <c r="J18" s="9"/>
    </row>
    <row r="19" spans="2:10" x14ac:dyDescent="0.25">
      <c r="B19" s="7"/>
      <c r="C19" s="8"/>
      <c r="D19" s="8"/>
      <c r="E19" s="8"/>
      <c r="F19" s="8"/>
      <c r="G19" s="8"/>
      <c r="H19" s="8"/>
      <c r="I19" s="8"/>
      <c r="J19" s="9"/>
    </row>
    <row r="20" spans="2:10" x14ac:dyDescent="0.25">
      <c r="B20" s="7"/>
      <c r="C20" s="8"/>
      <c r="D20" s="8"/>
      <c r="E20" s="8"/>
      <c r="F20" s="8"/>
      <c r="G20" s="8"/>
      <c r="H20" s="8"/>
      <c r="I20" s="8"/>
      <c r="J20" s="9"/>
    </row>
    <row r="21" spans="2:10" x14ac:dyDescent="0.25">
      <c r="B21" s="7"/>
      <c r="C21" s="8"/>
      <c r="D21" s="8"/>
      <c r="E21" s="8"/>
      <c r="F21" s="8"/>
      <c r="G21" s="8"/>
      <c r="H21" s="8"/>
      <c r="I21" s="8"/>
      <c r="J21" s="9"/>
    </row>
    <row r="22" spans="2:10" x14ac:dyDescent="0.25">
      <c r="B22" s="7"/>
      <c r="C22" s="8"/>
      <c r="D22" s="8"/>
      <c r="E22" s="8"/>
      <c r="F22" s="14" t="s">
        <v>167</v>
      </c>
      <c r="G22" s="8"/>
      <c r="H22" s="8"/>
      <c r="I22" s="8"/>
      <c r="J22" s="9"/>
    </row>
    <row r="23" spans="2:10" x14ac:dyDescent="0.25">
      <c r="B23" s="7"/>
      <c r="C23" s="8"/>
      <c r="D23" s="8"/>
      <c r="E23" s="8"/>
      <c r="F23" s="15"/>
      <c r="G23" s="8"/>
      <c r="H23" s="8"/>
      <c r="I23" s="8"/>
      <c r="J23" s="9"/>
    </row>
    <row r="24" spans="2:10" x14ac:dyDescent="0.25">
      <c r="B24" s="7"/>
      <c r="C24" s="8"/>
      <c r="D24" s="292" t="s">
        <v>168</v>
      </c>
      <c r="E24" s="293" t="s">
        <v>169</v>
      </c>
      <c r="F24" s="293"/>
      <c r="G24" s="293"/>
      <c r="H24" s="293"/>
      <c r="I24" s="8"/>
      <c r="J24" s="9"/>
    </row>
    <row r="25" spans="2:10" x14ac:dyDescent="0.25">
      <c r="B25" s="7"/>
      <c r="C25" s="8"/>
      <c r="D25" s="8"/>
      <c r="H25" s="8"/>
      <c r="I25" s="8"/>
      <c r="J25" s="9"/>
    </row>
    <row r="26" spans="2:10" x14ac:dyDescent="0.25">
      <c r="B26" s="7"/>
      <c r="C26" s="8"/>
      <c r="D26" s="292" t="s">
        <v>170</v>
      </c>
      <c r="E26" s="293"/>
      <c r="F26" s="293"/>
      <c r="G26" s="293"/>
      <c r="H26" s="293"/>
      <c r="I26" s="8"/>
      <c r="J26" s="9"/>
    </row>
    <row r="27" spans="2:10" x14ac:dyDescent="0.25">
      <c r="B27" s="7"/>
      <c r="C27" s="8"/>
      <c r="D27" s="1"/>
      <c r="E27" s="1"/>
      <c r="F27" s="1"/>
      <c r="G27" s="1"/>
      <c r="H27" s="1"/>
      <c r="I27" s="8"/>
      <c r="J27" s="9"/>
    </row>
    <row r="28" spans="2:10" x14ac:dyDescent="0.25">
      <c r="B28" s="7"/>
      <c r="C28" s="8"/>
      <c r="D28" s="292" t="s">
        <v>171</v>
      </c>
      <c r="E28" s="293" t="s">
        <v>169</v>
      </c>
      <c r="F28" s="293"/>
      <c r="G28" s="293"/>
      <c r="H28" s="293"/>
      <c r="I28" s="8"/>
      <c r="J28" s="9"/>
    </row>
    <row r="29" spans="2:10" x14ac:dyDescent="0.25">
      <c r="B29" s="7"/>
      <c r="C29" s="8"/>
      <c r="D29" s="1"/>
      <c r="E29" s="1"/>
      <c r="F29" s="1"/>
      <c r="G29" s="1"/>
      <c r="H29" s="1"/>
      <c r="I29" s="8"/>
      <c r="J29" s="9"/>
    </row>
    <row r="30" spans="2:10" x14ac:dyDescent="0.25">
      <c r="B30" s="7"/>
      <c r="C30" s="8"/>
      <c r="D30" s="292" t="s">
        <v>172</v>
      </c>
      <c r="E30" s="293" t="s">
        <v>169</v>
      </c>
      <c r="F30" s="293"/>
      <c r="G30" s="293"/>
      <c r="H30" s="293"/>
      <c r="I30" s="8"/>
      <c r="J30" s="9"/>
    </row>
    <row r="31" spans="2:10" x14ac:dyDescent="0.25">
      <c r="B31" s="7"/>
      <c r="C31" s="8"/>
      <c r="D31" s="1"/>
      <c r="E31" s="1"/>
      <c r="F31" s="1"/>
      <c r="G31" s="1"/>
      <c r="H31" s="1"/>
      <c r="I31" s="8"/>
      <c r="J31" s="9"/>
    </row>
    <row r="32" spans="2:10" x14ac:dyDescent="0.25">
      <c r="B32" s="7"/>
      <c r="C32" s="8"/>
      <c r="D32" s="289" t="s">
        <v>173</v>
      </c>
      <c r="E32" s="290"/>
      <c r="F32" s="290"/>
      <c r="G32" s="290"/>
      <c r="H32" s="290"/>
      <c r="I32" s="8"/>
      <c r="J32" s="9"/>
    </row>
    <row r="33" spans="2:10" x14ac:dyDescent="0.25">
      <c r="B33" s="7"/>
      <c r="C33" s="8"/>
      <c r="I33" s="8"/>
      <c r="J33" s="9"/>
    </row>
    <row r="34" spans="2:10" x14ac:dyDescent="0.25">
      <c r="B34" s="7"/>
      <c r="C34" s="8"/>
      <c r="D34" s="289" t="s">
        <v>174</v>
      </c>
      <c r="E34" s="290"/>
      <c r="F34" s="290"/>
      <c r="G34" s="290"/>
      <c r="H34" s="290"/>
      <c r="I34" s="8"/>
      <c r="J34" s="9"/>
    </row>
    <row r="35" spans="2:10" x14ac:dyDescent="0.25">
      <c r="B35" s="7"/>
      <c r="C35" s="8"/>
      <c r="D35" s="8"/>
      <c r="E35" s="8"/>
      <c r="F35" s="8"/>
      <c r="G35" s="8"/>
      <c r="H35" s="8"/>
      <c r="I35" s="8"/>
      <c r="J35" s="9"/>
    </row>
    <row r="36" spans="2:10" ht="15.75" customHeight="1" x14ac:dyDescent="0.25">
      <c r="B36" s="16"/>
      <c r="C36" s="17"/>
      <c r="D36" s="17"/>
      <c r="E36" s="17"/>
      <c r="F36" s="17"/>
      <c r="G36" s="17"/>
      <c r="H36" s="17"/>
      <c r="I36" s="17"/>
      <c r="J36" s="18"/>
    </row>
    <row r="37" spans="2:10" x14ac:dyDescent="0.25">
      <c r="C37" s="8"/>
      <c r="D37" s="8"/>
      <c r="E37" s="8"/>
      <c r="F37" s="15"/>
      <c r="G37" s="8"/>
      <c r="H37" s="8"/>
      <c r="I37" s="8"/>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E36E00"/>
  </sheetPr>
  <dimension ref="A1:N413"/>
  <sheetViews>
    <sheetView topLeftCell="A237" zoomScale="90" zoomScaleNormal="90" workbookViewId="0">
      <selection activeCell="G56" sqref="G56"/>
    </sheetView>
  </sheetViews>
  <sheetFormatPr defaultColWidth="8.85546875" defaultRowHeight="15" outlineLevelRow="1" x14ac:dyDescent="0.25"/>
  <cols>
    <col min="1" max="1" width="13.28515625" style="23" customWidth="1"/>
    <col min="2" max="2" width="60.7109375" style="23" customWidth="1"/>
    <col min="3" max="3" width="39.140625" style="23" bestFit="1" customWidth="1"/>
    <col min="4" max="4" width="35.140625" style="23" bestFit="1" customWidth="1"/>
    <col min="5" max="5" width="6.7109375" style="23" customWidth="1"/>
    <col min="6" max="6" width="41.7109375" style="23" customWidth="1"/>
    <col min="7" max="7" width="41.7109375" style="21" customWidth="1"/>
    <col min="8" max="8" width="7.28515625" style="23" customWidth="1"/>
    <col min="9" max="10" width="38.140625" style="23" customWidth="1"/>
    <col min="11" max="11" width="47.7109375" style="23" customWidth="1"/>
    <col min="12" max="12" width="7.28515625" style="23" customWidth="1"/>
    <col min="13" max="13" width="25.7109375" style="23" customWidth="1"/>
    <col min="14" max="14" width="25.7109375" style="21" customWidth="1"/>
    <col min="15" max="15" width="8.85546875" style="41" customWidth="1"/>
    <col min="16" max="16384" width="8.85546875" style="41"/>
  </cols>
  <sheetData>
    <row r="1" spans="1:13" ht="31.5" customHeight="1" x14ac:dyDescent="0.25">
      <c r="A1" s="20" t="s">
        <v>175</v>
      </c>
      <c r="B1" s="20"/>
      <c r="C1" s="21"/>
      <c r="D1" s="21"/>
      <c r="E1" s="21"/>
      <c r="F1" s="2" t="s">
        <v>176</v>
      </c>
      <c r="H1" s="21"/>
      <c r="I1" s="20"/>
      <c r="J1" s="21"/>
      <c r="K1" s="21"/>
      <c r="L1" s="21"/>
      <c r="M1" s="21"/>
    </row>
    <row r="2" spans="1:13" ht="15.75" customHeight="1" x14ac:dyDescent="0.25">
      <c r="A2" s="21"/>
      <c r="B2" s="22"/>
      <c r="C2" s="22"/>
      <c r="D2" s="21"/>
      <c r="E2" s="21"/>
      <c r="F2" s="21"/>
      <c r="H2" s="21"/>
      <c r="L2" s="21"/>
      <c r="M2" s="21"/>
    </row>
    <row r="3" spans="1:13" ht="19.5" customHeight="1" x14ac:dyDescent="0.25">
      <c r="A3" s="24"/>
      <c r="B3" s="25" t="s">
        <v>177</v>
      </c>
      <c r="C3" s="26" t="s">
        <v>178</v>
      </c>
      <c r="D3" s="24"/>
      <c r="E3" s="24"/>
      <c r="F3" s="21"/>
      <c r="G3" s="24"/>
      <c r="H3" s="21"/>
      <c r="L3" s="21"/>
      <c r="M3" s="21"/>
    </row>
    <row r="4" spans="1:13" ht="15.75" customHeight="1" x14ac:dyDescent="0.25">
      <c r="H4" s="21"/>
      <c r="L4" s="21"/>
      <c r="M4" s="21"/>
    </row>
    <row r="5" spans="1:13" ht="18.75" customHeight="1" x14ac:dyDescent="0.25">
      <c r="A5" s="27"/>
      <c r="B5" s="28" t="s">
        <v>179</v>
      </c>
      <c r="C5" s="27"/>
      <c r="E5" s="29"/>
      <c r="F5" s="29"/>
      <c r="H5" s="21"/>
      <c r="L5" s="21"/>
      <c r="M5" s="21"/>
    </row>
    <row r="6" spans="1:13" x14ac:dyDescent="0.25">
      <c r="B6" s="30" t="s">
        <v>180</v>
      </c>
      <c r="C6" s="29"/>
      <c r="D6" s="29"/>
      <c r="H6" s="21"/>
      <c r="L6" s="21"/>
      <c r="M6" s="21"/>
    </row>
    <row r="7" spans="1:13" x14ac:dyDescent="0.25">
      <c r="B7" s="30" t="s">
        <v>181</v>
      </c>
      <c r="C7" s="29"/>
      <c r="D7" s="29"/>
      <c r="H7" s="21"/>
      <c r="L7" s="21"/>
      <c r="M7" s="21"/>
    </row>
    <row r="8" spans="1:13" x14ac:dyDescent="0.25">
      <c r="B8" s="30" t="s">
        <v>182</v>
      </c>
      <c r="C8" s="29"/>
      <c r="D8" s="29"/>
      <c r="F8" s="23" t="s">
        <v>183</v>
      </c>
      <c r="H8" s="21"/>
      <c r="L8" s="21"/>
      <c r="M8" s="21"/>
    </row>
    <row r="9" spans="1:13" x14ac:dyDescent="0.25">
      <c r="B9" s="30" t="s">
        <v>184</v>
      </c>
      <c r="H9" s="21"/>
      <c r="L9" s="21"/>
      <c r="M9" s="21"/>
    </row>
    <row r="10" spans="1:13" x14ac:dyDescent="0.25">
      <c r="B10" s="30" t="s">
        <v>185</v>
      </c>
      <c r="H10" s="21"/>
      <c r="L10" s="21"/>
      <c r="M10" s="21"/>
    </row>
    <row r="11" spans="1:13" ht="15.75" customHeight="1" x14ac:dyDescent="0.25">
      <c r="B11" s="108" t="s">
        <v>186</v>
      </c>
      <c r="H11" s="21"/>
      <c r="L11" s="21"/>
      <c r="M11" s="21"/>
    </row>
    <row r="12" spans="1:13" x14ac:dyDescent="0.25">
      <c r="B12" s="88"/>
      <c r="H12" s="21"/>
      <c r="L12" s="21"/>
      <c r="M12" s="21"/>
    </row>
    <row r="13" spans="1:13" ht="37.5" customHeight="1" x14ac:dyDescent="0.25">
      <c r="A13" s="31" t="s">
        <v>187</v>
      </c>
      <c r="B13" s="31" t="s">
        <v>180</v>
      </c>
      <c r="C13" s="32"/>
      <c r="D13" s="32"/>
      <c r="E13" s="32"/>
      <c r="F13" s="32"/>
      <c r="G13" s="33"/>
      <c r="H13" s="21"/>
      <c r="L13" s="21"/>
      <c r="M13" s="21"/>
    </row>
    <row r="14" spans="1:13" x14ac:dyDescent="0.25">
      <c r="A14" s="23" t="s">
        <v>188</v>
      </c>
      <c r="B14" s="34" t="s">
        <v>189</v>
      </c>
      <c r="C14" s="23" t="s">
        <v>190</v>
      </c>
      <c r="E14" s="29"/>
      <c r="F14" s="29"/>
      <c r="H14" s="21"/>
      <c r="L14" s="21"/>
      <c r="M14" s="21"/>
    </row>
    <row r="15" spans="1:13" x14ac:dyDescent="0.25">
      <c r="A15" s="23" t="s">
        <v>191</v>
      </c>
      <c r="B15" s="34" t="s">
        <v>192</v>
      </c>
      <c r="C15" s="23" t="s">
        <v>164</v>
      </c>
      <c r="E15" s="29"/>
      <c r="F15" s="29"/>
      <c r="H15" s="21"/>
      <c r="L15" s="21"/>
      <c r="M15" s="21"/>
    </row>
    <row r="16" spans="1:13" x14ac:dyDescent="0.25">
      <c r="A16" s="23" t="s">
        <v>193</v>
      </c>
      <c r="B16" s="34" t="s">
        <v>194</v>
      </c>
      <c r="C16" s="23" t="s">
        <v>195</v>
      </c>
      <c r="E16" s="29"/>
      <c r="F16" s="29"/>
      <c r="H16" s="21"/>
      <c r="L16" s="21"/>
      <c r="M16" s="21"/>
    </row>
    <row r="17" spans="1:13" x14ac:dyDescent="0.25">
      <c r="A17" s="23" t="s">
        <v>196</v>
      </c>
      <c r="B17" s="34" t="s">
        <v>197</v>
      </c>
      <c r="C17" s="23" t="s">
        <v>198</v>
      </c>
      <c r="E17" s="29"/>
      <c r="F17" s="29"/>
      <c r="H17" s="21"/>
      <c r="L17" s="21"/>
      <c r="M17" s="21"/>
    </row>
    <row r="18" spans="1:13" outlineLevel="1" x14ac:dyDescent="0.25">
      <c r="A18" s="23" t="s">
        <v>199</v>
      </c>
      <c r="B18" s="34" t="s">
        <v>200</v>
      </c>
      <c r="C18" s="23" t="s">
        <v>201</v>
      </c>
      <c r="E18" s="29"/>
      <c r="F18" s="29"/>
      <c r="H18" s="21"/>
      <c r="L18" s="21"/>
      <c r="M18" s="21"/>
    </row>
    <row r="19" spans="1:13" outlineLevel="1" x14ac:dyDescent="0.25">
      <c r="A19" s="23" t="s">
        <v>202</v>
      </c>
      <c r="B19" s="35" t="s">
        <v>203</v>
      </c>
      <c r="E19" s="29"/>
      <c r="F19" s="29"/>
      <c r="H19" s="21"/>
      <c r="L19" s="21"/>
      <c r="M19" s="21"/>
    </row>
    <row r="20" spans="1:13" outlineLevel="1" x14ac:dyDescent="0.25">
      <c r="A20" s="23" t="s">
        <v>204</v>
      </c>
      <c r="B20" s="35" t="s">
        <v>205</v>
      </c>
      <c r="E20" s="29"/>
      <c r="F20" s="29"/>
      <c r="H20" s="21"/>
      <c r="L20" s="21"/>
      <c r="M20" s="21"/>
    </row>
    <row r="21" spans="1:13" outlineLevel="1" x14ac:dyDescent="0.25">
      <c r="A21" s="23" t="s">
        <v>206</v>
      </c>
      <c r="B21" s="35"/>
      <c r="E21" s="29"/>
      <c r="F21" s="29"/>
      <c r="H21" s="21"/>
      <c r="L21" s="21"/>
      <c r="M21" s="21"/>
    </row>
    <row r="22" spans="1:13" outlineLevel="1" x14ac:dyDescent="0.25">
      <c r="A22" s="23" t="s">
        <v>207</v>
      </c>
      <c r="B22" s="35"/>
      <c r="E22" s="29"/>
      <c r="F22" s="29"/>
      <c r="H22" s="21"/>
      <c r="L22" s="21"/>
      <c r="M22" s="21"/>
    </row>
    <row r="23" spans="1:13" outlineLevel="1" x14ac:dyDescent="0.25">
      <c r="A23" s="23" t="s">
        <v>208</v>
      </c>
      <c r="B23" s="35"/>
      <c r="E23" s="29"/>
      <c r="F23" s="29"/>
      <c r="H23" s="21"/>
      <c r="L23" s="21"/>
      <c r="M23" s="21"/>
    </row>
    <row r="24" spans="1:13" outlineLevel="1" x14ac:dyDescent="0.25">
      <c r="A24" s="23" t="s">
        <v>209</v>
      </c>
      <c r="B24" s="35"/>
      <c r="E24" s="29"/>
      <c r="F24" s="29"/>
      <c r="H24" s="21"/>
      <c r="L24" s="21"/>
      <c r="M24" s="21"/>
    </row>
    <row r="25" spans="1:13" outlineLevel="1" x14ac:dyDescent="0.25">
      <c r="A25" s="23" t="s">
        <v>210</v>
      </c>
      <c r="B25" s="35"/>
      <c r="E25" s="29"/>
      <c r="F25" s="29"/>
      <c r="H25" s="21"/>
      <c r="L25" s="21"/>
      <c r="M25" s="21"/>
    </row>
    <row r="26" spans="1:13" ht="18.75" customHeight="1" x14ac:dyDescent="0.25">
      <c r="A26" s="32"/>
      <c r="B26" s="31" t="s">
        <v>181</v>
      </c>
      <c r="C26" s="32"/>
      <c r="D26" s="32"/>
      <c r="E26" s="32"/>
      <c r="F26" s="32"/>
      <c r="G26" s="33"/>
      <c r="H26" s="21"/>
      <c r="L26" s="21"/>
      <c r="M26" s="21"/>
    </row>
    <row r="27" spans="1:13" x14ac:dyDescent="0.25">
      <c r="A27" s="23" t="s">
        <v>211</v>
      </c>
      <c r="B27" s="109" t="s">
        <v>212</v>
      </c>
      <c r="C27" s="23" t="s">
        <v>213</v>
      </c>
      <c r="H27" s="21"/>
      <c r="L27" s="21"/>
      <c r="M27" s="21"/>
    </row>
    <row r="28" spans="1:13" x14ac:dyDescent="0.25">
      <c r="A28" s="23" t="s">
        <v>214</v>
      </c>
      <c r="B28" s="109" t="s">
        <v>215</v>
      </c>
      <c r="C28" s="77" t="s">
        <v>213</v>
      </c>
      <c r="H28" s="21"/>
      <c r="L28" s="21"/>
      <c r="M28" s="23" t="s">
        <v>213</v>
      </c>
    </row>
    <row r="29" spans="1:13" x14ac:dyDescent="0.25">
      <c r="A29" s="23" t="s">
        <v>216</v>
      </c>
      <c r="B29" s="109" t="s">
        <v>217</v>
      </c>
      <c r="C29" s="77" t="s">
        <v>213</v>
      </c>
      <c r="H29" s="21"/>
      <c r="L29" s="21"/>
      <c r="M29" s="23" t="s">
        <v>218</v>
      </c>
    </row>
    <row r="30" spans="1:13" ht="30" customHeight="1" outlineLevel="1" x14ac:dyDescent="0.25">
      <c r="A30" s="23" t="s">
        <v>219</v>
      </c>
      <c r="B30" s="109" t="s">
        <v>220</v>
      </c>
      <c r="C30" s="77" t="s">
        <v>213</v>
      </c>
      <c r="H30" s="21"/>
      <c r="L30" s="21"/>
      <c r="M30" s="23" t="s">
        <v>221</v>
      </c>
    </row>
    <row r="31" spans="1:13" outlineLevel="1" x14ac:dyDescent="0.25">
      <c r="A31" s="23" t="s">
        <v>222</v>
      </c>
      <c r="B31" s="109"/>
      <c r="H31" s="21"/>
      <c r="L31" s="21"/>
      <c r="M31" s="21"/>
    </row>
    <row r="32" spans="1:13" outlineLevel="1" x14ac:dyDescent="0.25">
      <c r="A32" s="23" t="s">
        <v>223</v>
      </c>
      <c r="B32" s="109"/>
      <c r="H32" s="21"/>
      <c r="L32" s="21"/>
      <c r="M32" s="21"/>
    </row>
    <row r="33" spans="1:13" outlineLevel="1" x14ac:dyDescent="0.25">
      <c r="A33" s="23" t="s">
        <v>224</v>
      </c>
      <c r="B33" s="109"/>
      <c r="H33" s="21"/>
      <c r="L33" s="21"/>
      <c r="M33" s="21"/>
    </row>
    <row r="34" spans="1:13" outlineLevel="1" x14ac:dyDescent="0.25">
      <c r="A34" s="23" t="s">
        <v>225</v>
      </c>
      <c r="B34" s="109"/>
      <c r="H34" s="21"/>
      <c r="L34" s="21"/>
      <c r="M34" s="21"/>
    </row>
    <row r="35" spans="1:13" outlineLevel="1" x14ac:dyDescent="0.25">
      <c r="A35" s="23" t="s">
        <v>226</v>
      </c>
      <c r="B35" s="34"/>
      <c r="H35" s="21"/>
      <c r="L35" s="21"/>
      <c r="M35" s="21"/>
    </row>
    <row r="36" spans="1:13" ht="18.75" customHeight="1" x14ac:dyDescent="0.25">
      <c r="A36" s="31"/>
      <c r="B36" s="31" t="s">
        <v>182</v>
      </c>
      <c r="C36" s="31"/>
      <c r="D36" s="32"/>
      <c r="E36" s="32"/>
      <c r="F36" s="32"/>
      <c r="G36" s="33"/>
      <c r="H36" s="21"/>
      <c r="L36" s="21"/>
      <c r="M36" s="21"/>
    </row>
    <row r="37" spans="1:13" ht="15" customHeight="1" x14ac:dyDescent="0.25">
      <c r="A37" s="37"/>
      <c r="B37" s="71" t="s">
        <v>227</v>
      </c>
      <c r="C37" s="37" t="s">
        <v>228</v>
      </c>
      <c r="D37" s="38"/>
      <c r="E37" s="38"/>
      <c r="F37" s="38"/>
      <c r="G37" s="39"/>
      <c r="H37" s="21"/>
      <c r="L37" s="21"/>
      <c r="M37" s="21"/>
    </row>
    <row r="38" spans="1:13" x14ac:dyDescent="0.25">
      <c r="A38" s="23" t="s">
        <v>229</v>
      </c>
      <c r="B38" s="23" t="s">
        <v>230</v>
      </c>
      <c r="C38" s="100">
        <v>3008.0148575899998</v>
      </c>
      <c r="H38" s="21"/>
      <c r="L38" s="21"/>
      <c r="M38" s="21"/>
    </row>
    <row r="39" spans="1:13" x14ac:dyDescent="0.25">
      <c r="A39" s="23" t="s">
        <v>231</v>
      </c>
      <c r="B39" s="23" t="s">
        <v>232</v>
      </c>
      <c r="C39" s="100">
        <v>2350</v>
      </c>
      <c r="H39" s="21"/>
      <c r="L39" s="21"/>
      <c r="M39" s="21"/>
    </row>
    <row r="40" spans="1:13" outlineLevel="1" x14ac:dyDescent="0.25">
      <c r="A40" s="23" t="s">
        <v>233</v>
      </c>
      <c r="B40" s="35" t="s">
        <v>234</v>
      </c>
      <c r="C40" s="100">
        <v>2893.09213271</v>
      </c>
      <c r="H40" s="21"/>
      <c r="L40" s="21"/>
      <c r="M40" s="21"/>
    </row>
    <row r="41" spans="1:13" outlineLevel="1" x14ac:dyDescent="0.25">
      <c r="A41" s="23" t="s">
        <v>235</v>
      </c>
      <c r="B41" s="35" t="s">
        <v>236</v>
      </c>
      <c r="C41" s="100">
        <v>2459.5600520600001</v>
      </c>
      <c r="H41" s="21"/>
      <c r="L41" s="21"/>
      <c r="M41" s="21"/>
    </row>
    <row r="42" spans="1:13" outlineLevel="1" x14ac:dyDescent="0.25">
      <c r="A42" s="23" t="s">
        <v>237</v>
      </c>
      <c r="B42" s="35"/>
      <c r="C42" s="67"/>
      <c r="H42" s="21"/>
      <c r="L42" s="21"/>
      <c r="M42" s="21"/>
    </row>
    <row r="43" spans="1:13" outlineLevel="1" x14ac:dyDescent="0.25">
      <c r="A43" s="21" t="s">
        <v>238</v>
      </c>
      <c r="H43" s="21"/>
      <c r="L43" s="21"/>
      <c r="M43" s="21"/>
    </row>
    <row r="44" spans="1:13" ht="15" customHeight="1" x14ac:dyDescent="0.25">
      <c r="A44" s="37"/>
      <c r="B44" s="37" t="s">
        <v>239</v>
      </c>
      <c r="C44" s="37" t="s">
        <v>240</v>
      </c>
      <c r="D44" s="37" t="s">
        <v>241</v>
      </c>
      <c r="E44" s="37"/>
      <c r="F44" s="37" t="s">
        <v>242</v>
      </c>
      <c r="G44" s="37" t="s">
        <v>243</v>
      </c>
      <c r="I44" s="21"/>
      <c r="J44" s="21"/>
    </row>
    <row r="45" spans="1:13" ht="45" x14ac:dyDescent="0.25">
      <c r="A45" s="23" t="s">
        <v>244</v>
      </c>
      <c r="B45" s="23" t="s">
        <v>245</v>
      </c>
      <c r="C45" s="105">
        <v>0.02</v>
      </c>
      <c r="D45" s="105">
        <f>IF(OR(C38="[For completion]",C39="[For completion]"),"Please complete G.3.1.1 and G.3.1.2",(C38/C39-1-MAX(C45,F45)))</f>
        <v>0.17710632237872326</v>
      </c>
      <c r="E45" s="75"/>
      <c r="F45" s="75">
        <v>0.10290000000000001</v>
      </c>
      <c r="G45" s="23" t="s">
        <v>247</v>
      </c>
      <c r="H45" s="21"/>
      <c r="L45" s="21"/>
      <c r="M45" s="21"/>
    </row>
    <row r="46" spans="1:13" outlineLevel="1" x14ac:dyDescent="0.25">
      <c r="C46" s="75"/>
      <c r="D46" s="75"/>
      <c r="E46" s="75"/>
      <c r="F46" s="75"/>
      <c r="G46" s="110"/>
      <c r="H46" s="21"/>
      <c r="L46" s="21"/>
      <c r="M46" s="21"/>
    </row>
    <row r="47" spans="1:13" outlineLevel="1" x14ac:dyDescent="0.25">
      <c r="A47" s="23" t="s">
        <v>248</v>
      </c>
      <c r="B47" s="23" t="s">
        <v>249</v>
      </c>
      <c r="C47" s="100">
        <f>IF(OR(C38="[For completion]",C39="[For completion]"),"", C38-C39)</f>
        <v>658.01485758999979</v>
      </c>
      <c r="D47" s="75"/>
      <c r="E47" s="75"/>
      <c r="F47" s="75"/>
      <c r="G47" s="110"/>
      <c r="H47" s="21"/>
      <c r="L47" s="21"/>
      <c r="M47" s="21"/>
    </row>
    <row r="48" spans="1:13" outlineLevel="1" x14ac:dyDescent="0.25">
      <c r="A48" s="23" t="s">
        <v>250</v>
      </c>
      <c r="C48" s="110"/>
      <c r="D48" s="110"/>
      <c r="E48" s="110"/>
      <c r="F48" s="110"/>
      <c r="G48" s="110"/>
      <c r="H48" s="21"/>
      <c r="L48" s="21"/>
      <c r="M48" s="21"/>
    </row>
    <row r="49" spans="1:13" outlineLevel="1" x14ac:dyDescent="0.25">
      <c r="A49" s="23" t="s">
        <v>251</v>
      </c>
      <c r="B49" s="35" t="s">
        <v>252</v>
      </c>
      <c r="C49" s="110"/>
      <c r="D49" s="110"/>
      <c r="E49" s="110"/>
      <c r="F49" s="110"/>
      <c r="G49" s="110"/>
      <c r="H49" s="21"/>
      <c r="L49" s="21"/>
      <c r="M49" s="21"/>
    </row>
    <row r="50" spans="1:13" outlineLevel="1" x14ac:dyDescent="0.25">
      <c r="A50" s="23" t="s">
        <v>253</v>
      </c>
      <c r="B50" s="35" t="s">
        <v>254</v>
      </c>
      <c r="C50" s="110"/>
      <c r="D50" s="110"/>
      <c r="E50" s="110"/>
      <c r="F50" s="110"/>
      <c r="G50" s="110"/>
      <c r="H50" s="21"/>
      <c r="L50" s="21"/>
      <c r="M50" s="21"/>
    </row>
    <row r="51" spans="1:13" outlineLevel="1" x14ac:dyDescent="0.25">
      <c r="A51" s="23" t="s">
        <v>255</v>
      </c>
      <c r="B51" s="35"/>
      <c r="C51" s="110"/>
      <c r="D51" s="110"/>
      <c r="E51" s="110"/>
      <c r="F51" s="110"/>
      <c r="G51" s="110"/>
      <c r="H51" s="21"/>
      <c r="L51" s="21"/>
      <c r="M51" s="21"/>
    </row>
    <row r="52" spans="1:13" ht="15" customHeight="1" x14ac:dyDescent="0.25">
      <c r="A52" s="37"/>
      <c r="B52" s="71" t="s">
        <v>256</v>
      </c>
      <c r="C52" s="37" t="s">
        <v>228</v>
      </c>
      <c r="D52" s="37"/>
      <c r="E52" s="38"/>
      <c r="F52" s="39" t="s">
        <v>257</v>
      </c>
      <c r="G52" s="39"/>
      <c r="H52" s="21"/>
      <c r="L52" s="21"/>
      <c r="M52" s="21"/>
    </row>
    <row r="53" spans="1:13" x14ac:dyDescent="0.25">
      <c r="A53" s="23" t="s">
        <v>258</v>
      </c>
      <c r="B53" s="23" t="s">
        <v>259</v>
      </c>
      <c r="C53" s="100">
        <v>3008.0148575899998</v>
      </c>
      <c r="E53" s="68"/>
      <c r="F53" s="105">
        <f>IF($C$58=0,"",IF(C53="[for completion]","",C53/$C$58))</f>
        <v>1</v>
      </c>
      <c r="G53" s="111"/>
      <c r="H53" s="21"/>
      <c r="L53" s="21"/>
      <c r="M53" s="21"/>
    </row>
    <row r="54" spans="1:13" x14ac:dyDescent="0.25">
      <c r="A54" s="23" t="s">
        <v>260</v>
      </c>
      <c r="B54" s="23" t="s">
        <v>261</v>
      </c>
      <c r="C54" s="100">
        <v>0</v>
      </c>
      <c r="E54" s="68"/>
      <c r="F54" s="105">
        <f>IF($C$58=0,"",IF(C54="[for completion]","",C54/$C$58))</f>
        <v>0</v>
      </c>
      <c r="G54" s="111"/>
      <c r="H54" s="21"/>
      <c r="L54" s="21"/>
      <c r="M54" s="21"/>
    </row>
    <row r="55" spans="1:13" x14ac:dyDescent="0.25">
      <c r="A55" s="23" t="s">
        <v>262</v>
      </c>
      <c r="B55" s="23" t="s">
        <v>263</v>
      </c>
      <c r="C55" s="100">
        <v>0</v>
      </c>
      <c r="E55" s="68"/>
      <c r="F55" s="105">
        <f>IF($C$58=0,"",IF(C55="[for completion]","",C55/$C$58))</f>
        <v>0</v>
      </c>
      <c r="G55" s="111"/>
      <c r="H55" s="21"/>
      <c r="L55" s="21"/>
      <c r="M55" s="21"/>
    </row>
    <row r="56" spans="1:13" x14ac:dyDescent="0.25">
      <c r="A56" s="23" t="s">
        <v>264</v>
      </c>
      <c r="B56" s="23" t="s">
        <v>265</v>
      </c>
      <c r="C56" s="100">
        <v>0</v>
      </c>
      <c r="E56" s="68"/>
      <c r="F56" s="105">
        <f>IF($C$58=0,"",IF(C56="[for completion]","",C56/$C$58))</f>
        <v>0</v>
      </c>
      <c r="G56" s="111"/>
      <c r="H56" s="21"/>
      <c r="L56" s="21"/>
      <c r="M56" s="21"/>
    </row>
    <row r="57" spans="1:13" x14ac:dyDescent="0.25">
      <c r="A57" s="23" t="s">
        <v>266</v>
      </c>
      <c r="B57" s="23" t="s">
        <v>267</v>
      </c>
      <c r="C57" s="100">
        <v>0</v>
      </c>
      <c r="E57" s="68"/>
      <c r="F57" s="105">
        <f>IF($C$58=0,"",IF(C57="[for completion]","",C57/$C$58))</f>
        <v>0</v>
      </c>
      <c r="G57" s="111"/>
      <c r="H57" s="21"/>
      <c r="L57" s="21"/>
      <c r="M57" s="21"/>
    </row>
    <row r="58" spans="1:13" x14ac:dyDescent="0.25">
      <c r="A58" s="23" t="s">
        <v>268</v>
      </c>
      <c r="B58" s="64" t="s">
        <v>269</v>
      </c>
      <c r="C58" s="100">
        <f>SUM(C53:C57)</f>
        <v>3008.0148575899998</v>
      </c>
      <c r="D58" s="68"/>
      <c r="E58" s="68"/>
      <c r="F58" s="105">
        <f>SUM(F53:F57)</f>
        <v>1</v>
      </c>
      <c r="G58" s="111"/>
      <c r="H58" s="21"/>
      <c r="L58" s="21"/>
      <c r="M58" s="21"/>
    </row>
    <row r="59" spans="1:13" outlineLevel="1" x14ac:dyDescent="0.25">
      <c r="A59" s="23" t="s">
        <v>270</v>
      </c>
      <c r="B59" s="40" t="s">
        <v>271</v>
      </c>
      <c r="C59" s="67"/>
      <c r="E59" s="68"/>
      <c r="F59" s="75">
        <f t="shared" ref="F59:F64" si="0">IF($C$58=0,"",IF(C59="[for completion]","",C59/$C$58))</f>
        <v>0</v>
      </c>
      <c r="G59" s="111"/>
      <c r="H59" s="21"/>
      <c r="L59" s="21"/>
      <c r="M59" s="21"/>
    </row>
    <row r="60" spans="1:13" outlineLevel="1" x14ac:dyDescent="0.25">
      <c r="A60" s="23" t="s">
        <v>272</v>
      </c>
      <c r="B60" s="40" t="s">
        <v>271</v>
      </c>
      <c r="C60" s="67"/>
      <c r="E60" s="68"/>
      <c r="F60" s="75">
        <f t="shared" si="0"/>
        <v>0</v>
      </c>
      <c r="G60" s="111"/>
      <c r="H60" s="21"/>
      <c r="L60" s="21"/>
      <c r="M60" s="21"/>
    </row>
    <row r="61" spans="1:13" outlineLevel="1" x14ac:dyDescent="0.25">
      <c r="A61" s="23" t="s">
        <v>273</v>
      </c>
      <c r="B61" s="40" t="s">
        <v>271</v>
      </c>
      <c r="C61" s="67"/>
      <c r="E61" s="68"/>
      <c r="F61" s="75">
        <f t="shared" si="0"/>
        <v>0</v>
      </c>
      <c r="G61" s="111"/>
      <c r="H61" s="21"/>
      <c r="L61" s="21"/>
      <c r="M61" s="21"/>
    </row>
    <row r="62" spans="1:13" outlineLevel="1" x14ac:dyDescent="0.25">
      <c r="A62" s="23" t="s">
        <v>274</v>
      </c>
      <c r="B62" s="40" t="s">
        <v>271</v>
      </c>
      <c r="C62" s="67"/>
      <c r="E62" s="68"/>
      <c r="F62" s="75">
        <f t="shared" si="0"/>
        <v>0</v>
      </c>
      <c r="G62" s="111"/>
      <c r="H62" s="21"/>
      <c r="L62" s="21"/>
      <c r="M62" s="21"/>
    </row>
    <row r="63" spans="1:13" outlineLevel="1" x14ac:dyDescent="0.25">
      <c r="A63" s="23" t="s">
        <v>275</v>
      </c>
      <c r="B63" s="40" t="s">
        <v>271</v>
      </c>
      <c r="C63" s="67"/>
      <c r="E63" s="68"/>
      <c r="F63" s="75">
        <f t="shared" si="0"/>
        <v>0</v>
      </c>
      <c r="G63" s="111"/>
      <c r="H63" s="21"/>
      <c r="L63" s="21"/>
      <c r="M63" s="21"/>
    </row>
    <row r="64" spans="1:13" outlineLevel="1" x14ac:dyDescent="0.25">
      <c r="A64" s="23" t="s">
        <v>276</v>
      </c>
      <c r="B64" s="40" t="s">
        <v>271</v>
      </c>
      <c r="C64" s="69"/>
      <c r="F64" s="75">
        <f t="shared" si="0"/>
        <v>0</v>
      </c>
      <c r="G64" s="110"/>
      <c r="H64" s="21"/>
      <c r="L64" s="21"/>
      <c r="M64" s="21"/>
    </row>
    <row r="65" spans="1:13" ht="15" customHeight="1" x14ac:dyDescent="0.25">
      <c r="A65" s="37"/>
      <c r="B65" s="71" t="s">
        <v>277</v>
      </c>
      <c r="C65" s="37" t="s">
        <v>278</v>
      </c>
      <c r="D65" s="37" t="s">
        <v>279</v>
      </c>
      <c r="E65" s="38"/>
      <c r="F65" s="39" t="s">
        <v>280</v>
      </c>
      <c r="G65" s="39" t="s">
        <v>281</v>
      </c>
      <c r="H65" s="21"/>
      <c r="L65" s="21"/>
      <c r="M65" s="21"/>
    </row>
    <row r="66" spans="1:13" x14ac:dyDescent="0.25">
      <c r="A66" s="23" t="s">
        <v>282</v>
      </c>
      <c r="B66" s="23" t="s">
        <v>283</v>
      </c>
      <c r="C66" s="89">
        <v>7.52</v>
      </c>
      <c r="D66" s="89" t="s">
        <v>284</v>
      </c>
      <c r="E66" s="34"/>
      <c r="F66" s="42"/>
      <c r="G66" s="42"/>
      <c r="H66" s="21"/>
      <c r="L66" s="21"/>
      <c r="M66" s="21"/>
    </row>
    <row r="67" spans="1:13" x14ac:dyDescent="0.25">
      <c r="E67" s="34"/>
      <c r="F67" s="42"/>
      <c r="G67" s="42"/>
      <c r="H67" s="21"/>
      <c r="L67" s="21"/>
      <c r="M67" s="21"/>
    </row>
    <row r="68" spans="1:13" x14ac:dyDescent="0.25">
      <c r="B68" s="23" t="s">
        <v>285</v>
      </c>
      <c r="C68" s="34"/>
      <c r="D68" s="34"/>
      <c r="E68" s="34"/>
      <c r="F68" s="42"/>
      <c r="G68" s="42"/>
      <c r="H68" s="21"/>
      <c r="L68" s="21"/>
      <c r="M68" s="21"/>
    </row>
    <row r="69" spans="1:13" x14ac:dyDescent="0.25">
      <c r="B69" s="23" t="s">
        <v>286</v>
      </c>
      <c r="E69" s="34"/>
      <c r="F69" s="42"/>
      <c r="G69" s="42"/>
      <c r="H69" s="21"/>
      <c r="L69" s="21"/>
      <c r="M69" s="21"/>
    </row>
    <row r="70" spans="1:13" x14ac:dyDescent="0.25">
      <c r="A70" s="23" t="s">
        <v>287</v>
      </c>
      <c r="B70" s="21" t="s">
        <v>288</v>
      </c>
      <c r="C70" s="100">
        <v>270.65031369000002</v>
      </c>
      <c r="D70" s="67" t="s">
        <v>284</v>
      </c>
      <c r="E70" s="21"/>
      <c r="F70" s="105">
        <f t="shared" ref="F70:F76" si="1">IF($C$77=0,"",IF(C70="[for completion]","",C70/$C$77))</f>
        <v>8.9976388582715755E-2</v>
      </c>
      <c r="G70" s="105" t="str">
        <f t="shared" ref="G70:G76" si="2">IF($D$77=0,"",IF(D70="[Mark as ND1 if not relevant]","",D70/$D$77))</f>
        <v/>
      </c>
      <c r="H70" s="21"/>
      <c r="L70" s="21"/>
      <c r="M70" s="21"/>
    </row>
    <row r="71" spans="1:13" x14ac:dyDescent="0.25">
      <c r="A71" s="23" t="s">
        <v>289</v>
      </c>
      <c r="B71" s="21" t="s">
        <v>290</v>
      </c>
      <c r="C71" s="100">
        <v>192.79372516000001</v>
      </c>
      <c r="D71" s="67" t="s">
        <v>284</v>
      </c>
      <c r="E71" s="21"/>
      <c r="F71" s="105">
        <f t="shared" si="1"/>
        <v>6.4093342050120058E-2</v>
      </c>
      <c r="G71" s="105" t="str">
        <f t="shared" si="2"/>
        <v/>
      </c>
      <c r="H71" s="21"/>
      <c r="L71" s="21"/>
      <c r="M71" s="21"/>
    </row>
    <row r="72" spans="1:13" x14ac:dyDescent="0.25">
      <c r="A72" s="23" t="s">
        <v>291</v>
      </c>
      <c r="B72" s="21" t="s">
        <v>292</v>
      </c>
      <c r="C72" s="100">
        <v>172.53337562999999</v>
      </c>
      <c r="D72" s="67" t="s">
        <v>284</v>
      </c>
      <c r="E72" s="21"/>
      <c r="F72" s="105">
        <f t="shared" si="1"/>
        <v>5.7357886778411367E-2</v>
      </c>
      <c r="G72" s="105" t="str">
        <f t="shared" si="2"/>
        <v/>
      </c>
      <c r="H72" s="21"/>
      <c r="L72" s="21"/>
      <c r="M72" s="21"/>
    </row>
    <row r="73" spans="1:13" x14ac:dyDescent="0.25">
      <c r="A73" s="23" t="s">
        <v>293</v>
      </c>
      <c r="B73" s="21" t="s">
        <v>294</v>
      </c>
      <c r="C73" s="100">
        <v>173.81849638</v>
      </c>
      <c r="D73" s="67" t="s">
        <v>284</v>
      </c>
      <c r="E73" s="21"/>
      <c r="F73" s="105">
        <f t="shared" si="1"/>
        <v>5.7785118960045387E-2</v>
      </c>
      <c r="G73" s="105" t="str">
        <f t="shared" si="2"/>
        <v/>
      </c>
      <c r="H73" s="21"/>
      <c r="L73" s="21"/>
      <c r="M73" s="21"/>
    </row>
    <row r="74" spans="1:13" x14ac:dyDescent="0.25">
      <c r="A74" s="23" t="s">
        <v>295</v>
      </c>
      <c r="B74" s="21" t="s">
        <v>296</v>
      </c>
      <c r="C74" s="100">
        <v>163.81434517</v>
      </c>
      <c r="D74" s="67" t="s">
        <v>284</v>
      </c>
      <c r="E74" s="21"/>
      <c r="F74" s="105">
        <f t="shared" si="1"/>
        <v>5.4459287245908844E-2</v>
      </c>
      <c r="G74" s="105" t="str">
        <f t="shared" si="2"/>
        <v/>
      </c>
      <c r="H74" s="21"/>
      <c r="L74" s="21"/>
      <c r="M74" s="21"/>
    </row>
    <row r="75" spans="1:13" x14ac:dyDescent="0.25">
      <c r="A75" s="23" t="s">
        <v>297</v>
      </c>
      <c r="B75" s="21" t="s">
        <v>298</v>
      </c>
      <c r="C75" s="100">
        <v>727.90261249000002</v>
      </c>
      <c r="D75" s="67" t="s">
        <v>284</v>
      </c>
      <c r="E75" s="21"/>
      <c r="F75" s="105">
        <f t="shared" si="1"/>
        <v>0.2419877051640531</v>
      </c>
      <c r="G75" s="105" t="str">
        <f t="shared" si="2"/>
        <v/>
      </c>
      <c r="H75" s="21"/>
      <c r="L75" s="21"/>
      <c r="M75" s="21"/>
    </row>
    <row r="76" spans="1:13" x14ac:dyDescent="0.25">
      <c r="A76" s="23" t="s">
        <v>299</v>
      </c>
      <c r="B76" s="21" t="s">
        <v>300</v>
      </c>
      <c r="C76" s="100">
        <v>1306.5019890799999</v>
      </c>
      <c r="D76" s="67" t="s">
        <v>284</v>
      </c>
      <c r="E76" s="21"/>
      <c r="F76" s="105">
        <f t="shared" si="1"/>
        <v>0.43434027121874541</v>
      </c>
      <c r="G76" s="105" t="str">
        <f t="shared" si="2"/>
        <v/>
      </c>
      <c r="H76" s="21"/>
      <c r="L76" s="21"/>
      <c r="M76" s="21"/>
    </row>
    <row r="77" spans="1:13" x14ac:dyDescent="0.25">
      <c r="A77" s="23" t="s">
        <v>301</v>
      </c>
      <c r="B77" s="44" t="s">
        <v>269</v>
      </c>
      <c r="C77" s="100">
        <f>SUM(C70:C76)</f>
        <v>3008.0148576000001</v>
      </c>
      <c r="D77" s="100">
        <f>SUM(D70:D76)</f>
        <v>0</v>
      </c>
      <c r="F77" s="105">
        <f>SUM(F70:F76)</f>
        <v>0.99999999999999989</v>
      </c>
      <c r="G77" s="105">
        <f>SUM(G70:G76)</f>
        <v>0</v>
      </c>
      <c r="H77" s="21"/>
      <c r="L77" s="21"/>
      <c r="M77" s="21"/>
    </row>
    <row r="78" spans="1:13" outlineLevel="1" x14ac:dyDescent="0.25">
      <c r="A78" s="23" t="s">
        <v>302</v>
      </c>
      <c r="B78" s="112" t="s">
        <v>303</v>
      </c>
      <c r="C78" s="67"/>
      <c r="D78" s="67"/>
      <c r="F78" s="105">
        <f>IF($C$77=0,"",IF(C78="[for completion]","",C78/$C$77))</f>
        <v>0</v>
      </c>
      <c r="G78" s="105" t="str">
        <f>IF($D$77=0,"",IF(D78="[for completion]","",D78/$D$77))</f>
        <v/>
      </c>
      <c r="H78" s="21"/>
      <c r="L78" s="21"/>
      <c r="M78" s="21"/>
    </row>
    <row r="79" spans="1:13" outlineLevel="1" x14ac:dyDescent="0.25">
      <c r="A79" s="23" t="s">
        <v>304</v>
      </c>
      <c r="B79" s="112" t="s">
        <v>305</v>
      </c>
      <c r="C79" s="67"/>
      <c r="D79" s="67"/>
      <c r="F79" s="105">
        <f>IF($C$77=0,"",IF(C79="[for completion]","",C79/$C$77))</f>
        <v>0</v>
      </c>
      <c r="G79" s="105" t="str">
        <f>IF($D$77=0,"",IF(D79="[for completion]","",D79/$D$77))</f>
        <v/>
      </c>
      <c r="H79" s="21"/>
      <c r="L79" s="21"/>
      <c r="M79" s="21"/>
    </row>
    <row r="80" spans="1:13" outlineLevel="1" x14ac:dyDescent="0.25">
      <c r="A80" s="23" t="s">
        <v>306</v>
      </c>
      <c r="B80" s="112" t="s">
        <v>307</v>
      </c>
      <c r="C80" s="67"/>
      <c r="D80" s="67"/>
      <c r="F80" s="105">
        <f>IF($C$77=0,"",IF(C80="[for completion]","",C80/$C$77))</f>
        <v>0</v>
      </c>
      <c r="G80" s="105" t="str">
        <f>IF($D$77=0,"",IF(D80="[for completion]","",D80/$D$77))</f>
        <v/>
      </c>
      <c r="H80" s="21"/>
      <c r="L80" s="21"/>
      <c r="M80" s="21"/>
    </row>
    <row r="81" spans="1:13" outlineLevel="1" x14ac:dyDescent="0.25">
      <c r="A81" s="23" t="s">
        <v>308</v>
      </c>
      <c r="B81" s="112" t="s">
        <v>309</v>
      </c>
      <c r="C81" s="67"/>
      <c r="D81" s="67"/>
      <c r="F81" s="105">
        <f>IF($C$77=0,"",IF(C81="[for completion]","",C81/$C$77))</f>
        <v>0</v>
      </c>
      <c r="G81" s="105" t="str">
        <f>IF($D$77=0,"",IF(D81="[for completion]","",D81/$D$77))</f>
        <v/>
      </c>
      <c r="H81" s="21"/>
      <c r="L81" s="21"/>
      <c r="M81" s="21"/>
    </row>
    <row r="82" spans="1:13" outlineLevel="1" x14ac:dyDescent="0.25">
      <c r="A82" s="23" t="s">
        <v>310</v>
      </c>
      <c r="B82" s="112" t="s">
        <v>311</v>
      </c>
      <c r="C82" s="67"/>
      <c r="D82" s="67"/>
      <c r="F82" s="105">
        <f>IF($C$77=0,"",IF(C82="[for completion]","",C82/$C$77))</f>
        <v>0</v>
      </c>
      <c r="G82" s="105" t="str">
        <f>IF($D$77=0,"",IF(D82="[for completion]","",D82/$D$77))</f>
        <v/>
      </c>
      <c r="H82" s="21"/>
      <c r="L82" s="21"/>
      <c r="M82" s="21"/>
    </row>
    <row r="83" spans="1:13" outlineLevel="1" x14ac:dyDescent="0.25">
      <c r="A83" s="23" t="s">
        <v>312</v>
      </c>
      <c r="B83" s="112"/>
      <c r="C83" s="68"/>
      <c r="D83" s="68"/>
      <c r="F83" s="111"/>
      <c r="G83" s="111"/>
      <c r="H83" s="21"/>
      <c r="L83" s="21"/>
      <c r="M83" s="21"/>
    </row>
    <row r="84" spans="1:13" outlineLevel="1" x14ac:dyDescent="0.25">
      <c r="A84" s="23" t="s">
        <v>313</v>
      </c>
      <c r="B84" s="112"/>
      <c r="C84" s="68"/>
      <c r="D84" s="68"/>
      <c r="F84" s="111"/>
      <c r="G84" s="111"/>
      <c r="H84" s="21"/>
      <c r="L84" s="21"/>
      <c r="M84" s="21"/>
    </row>
    <row r="85" spans="1:13" outlineLevel="1" x14ac:dyDescent="0.25">
      <c r="A85" s="23" t="s">
        <v>314</v>
      </c>
      <c r="B85" s="112"/>
      <c r="C85" s="68"/>
      <c r="D85" s="68"/>
      <c r="F85" s="111"/>
      <c r="G85" s="111"/>
      <c r="H85" s="21"/>
      <c r="L85" s="21"/>
      <c r="M85" s="21"/>
    </row>
    <row r="86" spans="1:13" outlineLevel="1" x14ac:dyDescent="0.25">
      <c r="A86" s="23" t="s">
        <v>315</v>
      </c>
      <c r="B86" s="44"/>
      <c r="C86" s="68"/>
      <c r="D86" s="68"/>
      <c r="F86" s="111">
        <f>IF($C$77=0,"",IF(C86="[for completion]","",C86/$C$77))</f>
        <v>0</v>
      </c>
      <c r="G86" s="111" t="str">
        <f>IF($D$77=0,"",IF(D86="[for completion]","",D86/$D$77))</f>
        <v/>
      </c>
      <c r="H86" s="21"/>
      <c r="L86" s="21"/>
      <c r="M86" s="21"/>
    </row>
    <row r="87" spans="1:13" outlineLevel="1" x14ac:dyDescent="0.25">
      <c r="A87" s="23" t="s">
        <v>316</v>
      </c>
      <c r="B87" s="112"/>
      <c r="C87" s="68"/>
      <c r="D87" s="68"/>
      <c r="F87" s="111">
        <f>IF($C$77=0,"",IF(C87="[for completion]","",C87/$C$77))</f>
        <v>0</v>
      </c>
      <c r="G87" s="111" t="str">
        <f>IF($D$77=0,"",IF(D87="[for completion]","",D87/$D$77))</f>
        <v/>
      </c>
      <c r="H87" s="21"/>
      <c r="L87" s="21"/>
      <c r="M87" s="21"/>
    </row>
    <row r="88" spans="1:13" ht="15" customHeight="1" x14ac:dyDescent="0.25">
      <c r="A88" s="37"/>
      <c r="B88" s="71" t="s">
        <v>317</v>
      </c>
      <c r="C88" s="37" t="s">
        <v>318</v>
      </c>
      <c r="D88" s="37" t="s">
        <v>319</v>
      </c>
      <c r="E88" s="38"/>
      <c r="F88" s="39" t="s">
        <v>320</v>
      </c>
      <c r="G88" s="37" t="s">
        <v>321</v>
      </c>
      <c r="H88" s="21"/>
      <c r="L88" s="21"/>
      <c r="M88" s="21"/>
    </row>
    <row r="89" spans="1:13" x14ac:dyDescent="0.25">
      <c r="A89" s="23" t="s">
        <v>322</v>
      </c>
      <c r="B89" s="23" t="s">
        <v>323</v>
      </c>
      <c r="C89" s="89">
        <v>2.2828300000000001</v>
      </c>
      <c r="D89" s="89">
        <v>3.2835899999999998</v>
      </c>
      <c r="E89" s="34"/>
      <c r="F89" s="74"/>
      <c r="G89" s="74"/>
      <c r="H89" s="21"/>
      <c r="L89" s="21"/>
      <c r="M89" s="21"/>
    </row>
    <row r="90" spans="1:13" x14ac:dyDescent="0.25">
      <c r="C90" s="70"/>
      <c r="D90" s="70"/>
      <c r="E90" s="34"/>
      <c r="F90" s="74"/>
      <c r="G90" s="74"/>
      <c r="H90" s="21"/>
      <c r="L90" s="21"/>
      <c r="M90" s="21"/>
    </row>
    <row r="91" spans="1:13" x14ac:dyDescent="0.25">
      <c r="B91" s="23" t="s">
        <v>324</v>
      </c>
      <c r="C91" s="73"/>
      <c r="D91" s="73"/>
      <c r="E91" s="34"/>
      <c r="F91" s="74"/>
      <c r="G91" s="74"/>
      <c r="H91" s="21"/>
      <c r="L91" s="21"/>
      <c r="M91" s="21"/>
    </row>
    <row r="92" spans="1:13" x14ac:dyDescent="0.25">
      <c r="A92" s="23" t="s">
        <v>325</v>
      </c>
      <c r="B92" s="23" t="s">
        <v>286</v>
      </c>
      <c r="C92" s="70"/>
      <c r="D92" s="70"/>
      <c r="E92" s="34"/>
      <c r="F92" s="74"/>
      <c r="G92" s="74"/>
      <c r="H92" s="21"/>
      <c r="L92" s="21"/>
      <c r="M92" s="21"/>
    </row>
    <row r="93" spans="1:13" x14ac:dyDescent="0.25">
      <c r="A93" s="23" t="s">
        <v>326</v>
      </c>
      <c r="B93" s="21" t="s">
        <v>288</v>
      </c>
      <c r="C93" s="100">
        <v>600</v>
      </c>
      <c r="D93" s="100">
        <v>0</v>
      </c>
      <c r="E93" s="101"/>
      <c r="F93" s="105">
        <f t="shared" ref="F93:F99" si="3">IF($C$100=0,"",IF(C93="[for completion]","",IF(C93="","",C93/$C$100)))</f>
        <v>0.25531914893617019</v>
      </c>
      <c r="G93" s="105">
        <f t="shared" ref="G93:G99" si="4">IF($D$100=0,"",IF(D93="[Mark as ND1 if not relevant]","",IF(D93="","",D93/$D$100)))</f>
        <v>0</v>
      </c>
      <c r="H93" s="21"/>
      <c r="L93" s="21"/>
      <c r="M93" s="21"/>
    </row>
    <row r="94" spans="1:13" x14ac:dyDescent="0.25">
      <c r="A94" s="23" t="s">
        <v>327</v>
      </c>
      <c r="B94" s="21" t="s">
        <v>290</v>
      </c>
      <c r="C94" s="100">
        <v>650</v>
      </c>
      <c r="D94" s="100">
        <v>600</v>
      </c>
      <c r="E94" s="101"/>
      <c r="F94" s="105">
        <f t="shared" si="3"/>
        <v>0.27659574468085107</v>
      </c>
      <c r="G94" s="105">
        <f t="shared" si="4"/>
        <v>0.25531914893617019</v>
      </c>
      <c r="H94" s="21"/>
      <c r="L94" s="21"/>
      <c r="M94" s="21"/>
    </row>
    <row r="95" spans="1:13" x14ac:dyDescent="0.25">
      <c r="A95" s="23" t="s">
        <v>328</v>
      </c>
      <c r="B95" s="21" t="s">
        <v>292</v>
      </c>
      <c r="C95" s="100">
        <v>600</v>
      </c>
      <c r="D95" s="100">
        <v>650</v>
      </c>
      <c r="E95" s="101"/>
      <c r="F95" s="105">
        <f t="shared" si="3"/>
        <v>0.25531914893617019</v>
      </c>
      <c r="G95" s="105">
        <f t="shared" si="4"/>
        <v>0.27659574468085107</v>
      </c>
      <c r="H95" s="21"/>
      <c r="L95" s="21"/>
      <c r="M95" s="21"/>
    </row>
    <row r="96" spans="1:13" x14ac:dyDescent="0.25">
      <c r="A96" s="23" t="s">
        <v>329</v>
      </c>
      <c r="B96" s="21" t="s">
        <v>294</v>
      </c>
      <c r="C96" s="100">
        <v>500</v>
      </c>
      <c r="D96" s="100">
        <v>600</v>
      </c>
      <c r="E96" s="101"/>
      <c r="F96" s="105">
        <f t="shared" si="3"/>
        <v>0.21276595744680851</v>
      </c>
      <c r="G96" s="105">
        <f t="shared" si="4"/>
        <v>0.25531914893617019</v>
      </c>
      <c r="H96" s="21"/>
      <c r="L96" s="21"/>
      <c r="M96" s="21"/>
    </row>
    <row r="97" spans="1:14" x14ac:dyDescent="0.25">
      <c r="A97" s="23" t="s">
        <v>330</v>
      </c>
      <c r="B97" s="21" t="s">
        <v>296</v>
      </c>
      <c r="C97" s="100">
        <v>0</v>
      </c>
      <c r="D97" s="100">
        <v>500</v>
      </c>
      <c r="E97" s="101"/>
      <c r="F97" s="105">
        <f t="shared" si="3"/>
        <v>0</v>
      </c>
      <c r="G97" s="105">
        <f t="shared" si="4"/>
        <v>0.21276595744680851</v>
      </c>
      <c r="H97" s="21"/>
      <c r="L97" s="21"/>
      <c r="M97" s="21"/>
    </row>
    <row r="98" spans="1:14" x14ac:dyDescent="0.25">
      <c r="A98" s="23" t="s">
        <v>331</v>
      </c>
      <c r="B98" s="21" t="s">
        <v>298</v>
      </c>
      <c r="C98" s="100">
        <v>0</v>
      </c>
      <c r="D98" s="100">
        <v>0</v>
      </c>
      <c r="E98" s="101"/>
      <c r="F98" s="105">
        <f t="shared" si="3"/>
        <v>0</v>
      </c>
      <c r="G98" s="105">
        <f t="shared" si="4"/>
        <v>0</v>
      </c>
      <c r="H98" s="21"/>
      <c r="L98" s="21"/>
      <c r="M98" s="21"/>
    </row>
    <row r="99" spans="1:14" x14ac:dyDescent="0.25">
      <c r="A99" s="23" t="s">
        <v>332</v>
      </c>
      <c r="B99" s="21" t="s">
        <v>300</v>
      </c>
      <c r="C99" s="100">
        <v>0</v>
      </c>
      <c r="D99" s="100">
        <v>0</v>
      </c>
      <c r="E99" s="101"/>
      <c r="F99" s="105">
        <f t="shared" si="3"/>
        <v>0</v>
      </c>
      <c r="G99" s="105">
        <f t="shared" si="4"/>
        <v>0</v>
      </c>
      <c r="H99" s="21"/>
      <c r="L99" s="21"/>
      <c r="M99" s="21"/>
    </row>
    <row r="100" spans="1:14" x14ac:dyDescent="0.25">
      <c r="A100" s="23" t="s">
        <v>333</v>
      </c>
      <c r="B100" s="44" t="s">
        <v>269</v>
      </c>
      <c r="C100" s="100">
        <f>SUM(C93:C99)</f>
        <v>2350</v>
      </c>
      <c r="D100" s="100">
        <f>SUM(D93:D99)</f>
        <v>2350</v>
      </c>
      <c r="E100" s="100"/>
      <c r="F100" s="105">
        <f>SUM(F93:F99)</f>
        <v>0.99999999999999989</v>
      </c>
      <c r="G100" s="105">
        <f>SUM(G93:G99)</f>
        <v>0.99999999999999989</v>
      </c>
      <c r="H100" s="21"/>
      <c r="L100" s="21"/>
      <c r="M100" s="21"/>
    </row>
    <row r="101" spans="1:14" outlineLevel="1" x14ac:dyDescent="0.25">
      <c r="A101" s="23" t="s">
        <v>334</v>
      </c>
      <c r="B101" s="112" t="s">
        <v>303</v>
      </c>
      <c r="C101" s="100"/>
      <c r="D101" s="100"/>
      <c r="E101" s="100"/>
      <c r="F101" s="105">
        <f>IF($C$100=0,"",IF(C101="[for completion]","",C101/$C$100))</f>
        <v>0</v>
      </c>
      <c r="G101" s="105">
        <f>IF($D$100=0,"",IF(D101="[for completion]","",D101/$D$100))</f>
        <v>0</v>
      </c>
      <c r="H101" s="21"/>
      <c r="L101" s="21"/>
      <c r="M101" s="21"/>
    </row>
    <row r="102" spans="1:14" outlineLevel="1" x14ac:dyDescent="0.25">
      <c r="A102" s="23" t="s">
        <v>335</v>
      </c>
      <c r="B102" s="112" t="s">
        <v>305</v>
      </c>
      <c r="C102" s="100"/>
      <c r="D102" s="100"/>
      <c r="E102" s="100"/>
      <c r="F102" s="105">
        <f>IF($C$100=0,"",IF(C102="[for completion]","",C102/$C$100))</f>
        <v>0</v>
      </c>
      <c r="G102" s="105">
        <f>IF($D$100=0,"",IF(D102="[for completion]","",D102/$D$100))</f>
        <v>0</v>
      </c>
      <c r="H102" s="21"/>
      <c r="L102" s="21"/>
      <c r="M102" s="21"/>
    </row>
    <row r="103" spans="1:14" outlineLevel="1" x14ac:dyDescent="0.25">
      <c r="A103" s="23" t="s">
        <v>336</v>
      </c>
      <c r="B103" s="112" t="s">
        <v>307</v>
      </c>
      <c r="C103" s="100"/>
      <c r="D103" s="100"/>
      <c r="E103" s="100"/>
      <c r="F103" s="105">
        <f>IF($C$100=0,"",IF(C103="[for completion]","",C103/$C$100))</f>
        <v>0</v>
      </c>
      <c r="G103" s="105">
        <f>IF($D$100=0,"",IF(D103="[for completion]","",D103/$D$100))</f>
        <v>0</v>
      </c>
      <c r="H103" s="21"/>
      <c r="L103" s="21"/>
      <c r="M103" s="21"/>
    </row>
    <row r="104" spans="1:14" outlineLevel="1" x14ac:dyDescent="0.25">
      <c r="A104" s="23" t="s">
        <v>337</v>
      </c>
      <c r="B104" s="112" t="s">
        <v>309</v>
      </c>
      <c r="C104" s="100"/>
      <c r="D104" s="100"/>
      <c r="E104" s="100"/>
      <c r="F104" s="105">
        <f>IF($C$100=0,"",IF(C104="[for completion]","",C104/$C$100))</f>
        <v>0</v>
      </c>
      <c r="G104" s="105">
        <f>IF($D$100=0,"",IF(D104="[for completion]","",D104/$D$100))</f>
        <v>0</v>
      </c>
      <c r="H104" s="21"/>
      <c r="L104" s="21"/>
      <c r="M104" s="21"/>
    </row>
    <row r="105" spans="1:14" outlineLevel="1" x14ac:dyDescent="0.25">
      <c r="A105" s="23" t="s">
        <v>338</v>
      </c>
      <c r="B105" s="112" t="s">
        <v>311</v>
      </c>
      <c r="C105" s="100"/>
      <c r="D105" s="100"/>
      <c r="E105" s="100"/>
      <c r="F105" s="105">
        <f>IF($C$100=0,"",IF(C105="[for completion]","",C105/$C$100))</f>
        <v>0</v>
      </c>
      <c r="G105" s="105">
        <f>IF($D$100=0,"",IF(D105="[for completion]","",D105/$D$100))</f>
        <v>0</v>
      </c>
      <c r="H105" s="21"/>
      <c r="L105" s="21"/>
      <c r="M105" s="21"/>
    </row>
    <row r="106" spans="1:14" outlineLevel="1" x14ac:dyDescent="0.25">
      <c r="A106" s="23" t="s">
        <v>339</v>
      </c>
      <c r="B106" s="112"/>
      <c r="C106" s="68"/>
      <c r="D106" s="68"/>
      <c r="F106" s="111"/>
      <c r="G106" s="111"/>
      <c r="H106" s="21"/>
      <c r="L106" s="21"/>
      <c r="M106" s="21"/>
    </row>
    <row r="107" spans="1:14" outlineLevel="1" x14ac:dyDescent="0.25">
      <c r="A107" s="23" t="s">
        <v>340</v>
      </c>
      <c r="B107" s="112"/>
      <c r="C107" s="68"/>
      <c r="D107" s="68"/>
      <c r="F107" s="111"/>
      <c r="G107" s="111"/>
      <c r="H107" s="21"/>
      <c r="L107" s="21"/>
      <c r="M107" s="21"/>
    </row>
    <row r="108" spans="1:14" outlineLevel="1" x14ac:dyDescent="0.25">
      <c r="A108" s="23" t="s">
        <v>341</v>
      </c>
      <c r="B108" s="44"/>
      <c r="C108" s="68"/>
      <c r="D108" s="68"/>
      <c r="F108" s="111"/>
      <c r="G108" s="111"/>
      <c r="H108" s="21"/>
      <c r="L108" s="21"/>
      <c r="M108" s="21"/>
    </row>
    <row r="109" spans="1:14" outlineLevel="1" x14ac:dyDescent="0.25">
      <c r="A109" s="23" t="s">
        <v>342</v>
      </c>
      <c r="B109" s="112"/>
      <c r="C109" s="68"/>
      <c r="D109" s="68"/>
      <c r="F109" s="111"/>
      <c r="G109" s="111"/>
      <c r="H109" s="21"/>
      <c r="L109" s="21"/>
      <c r="M109" s="21"/>
    </row>
    <row r="110" spans="1:14" outlineLevel="1" x14ac:dyDescent="0.25">
      <c r="A110" s="23" t="s">
        <v>343</v>
      </c>
      <c r="B110" s="112"/>
      <c r="C110" s="68"/>
      <c r="D110" s="68"/>
      <c r="F110" s="111"/>
      <c r="G110" s="111"/>
      <c r="H110" s="21"/>
      <c r="L110" s="21"/>
      <c r="M110" s="21"/>
    </row>
    <row r="111" spans="1:14" ht="15" customHeight="1" x14ac:dyDescent="0.25">
      <c r="A111" s="37"/>
      <c r="B111" s="71" t="s">
        <v>344</v>
      </c>
      <c r="C111" s="39" t="s">
        <v>345</v>
      </c>
      <c r="D111" s="39" t="s">
        <v>346</v>
      </c>
      <c r="E111" s="38"/>
      <c r="F111" s="39" t="s">
        <v>347</v>
      </c>
      <c r="G111" s="39" t="s">
        <v>348</v>
      </c>
      <c r="H111" s="21"/>
      <c r="L111" s="21"/>
      <c r="M111" s="21"/>
    </row>
    <row r="112" spans="1:14" s="43" customFormat="1" x14ac:dyDescent="0.25">
      <c r="A112" s="23" t="s">
        <v>349</v>
      </c>
      <c r="B112" s="23" t="s">
        <v>178</v>
      </c>
      <c r="C112" s="100">
        <v>3008.0148575899998</v>
      </c>
      <c r="D112" s="100">
        <v>3008.0148575899998</v>
      </c>
      <c r="E112" s="100"/>
      <c r="F112" s="105">
        <f t="shared" ref="F112:F129" si="5">IF($C$130=0,"",IF(C112="[for completion]","",IF(C112="","",C112/$C$130)))</f>
        <v>1</v>
      </c>
      <c r="G112" s="105">
        <f t="shared" ref="G112:G129" si="6">IF($D$130=0,"",IF(D112="[for completion]","",IF(D112="","",D112/$D$130)))</f>
        <v>1</v>
      </c>
      <c r="I112" s="23"/>
      <c r="J112" s="23"/>
      <c r="K112" s="23"/>
      <c r="L112" s="21" t="s">
        <v>350</v>
      </c>
      <c r="M112" s="21"/>
      <c r="N112" s="21"/>
    </row>
    <row r="113" spans="1:14" s="43" customFormat="1" x14ac:dyDescent="0.25">
      <c r="A113" s="23" t="s">
        <v>351</v>
      </c>
      <c r="B113" s="23" t="s">
        <v>352</v>
      </c>
      <c r="C113" s="100">
        <v>0</v>
      </c>
      <c r="D113" s="100">
        <v>0</v>
      </c>
      <c r="E113" s="100"/>
      <c r="F113" s="105">
        <f t="shared" si="5"/>
        <v>0</v>
      </c>
      <c r="G113" s="105">
        <f t="shared" si="6"/>
        <v>0</v>
      </c>
      <c r="I113" s="23"/>
      <c r="J113" s="23"/>
      <c r="K113" s="23"/>
      <c r="L113" s="36" t="s">
        <v>352</v>
      </c>
      <c r="M113" s="21"/>
      <c r="N113" s="21"/>
    </row>
    <row r="114" spans="1:14" s="43" customFormat="1" x14ac:dyDescent="0.25">
      <c r="A114" s="23" t="s">
        <v>353</v>
      </c>
      <c r="B114" s="23" t="s">
        <v>354</v>
      </c>
      <c r="C114" s="100">
        <v>0</v>
      </c>
      <c r="D114" s="100">
        <v>0</v>
      </c>
      <c r="E114" s="100"/>
      <c r="F114" s="105">
        <f t="shared" si="5"/>
        <v>0</v>
      </c>
      <c r="G114" s="105">
        <f t="shared" si="6"/>
        <v>0</v>
      </c>
      <c r="I114" s="23"/>
      <c r="J114" s="23"/>
      <c r="K114" s="23"/>
      <c r="L114" s="36" t="s">
        <v>354</v>
      </c>
      <c r="M114" s="21"/>
      <c r="N114" s="21"/>
    </row>
    <row r="115" spans="1:14" s="43" customFormat="1" x14ac:dyDescent="0.25">
      <c r="A115" s="23" t="s">
        <v>355</v>
      </c>
      <c r="B115" s="23" t="s">
        <v>356</v>
      </c>
      <c r="C115" s="100">
        <v>0</v>
      </c>
      <c r="D115" s="100">
        <v>0</v>
      </c>
      <c r="E115" s="100"/>
      <c r="F115" s="105">
        <f t="shared" si="5"/>
        <v>0</v>
      </c>
      <c r="G115" s="105">
        <f t="shared" si="6"/>
        <v>0</v>
      </c>
      <c r="I115" s="23"/>
      <c r="J115" s="23"/>
      <c r="K115" s="23"/>
      <c r="L115" s="36" t="s">
        <v>356</v>
      </c>
      <c r="M115" s="21"/>
      <c r="N115" s="21"/>
    </row>
    <row r="116" spans="1:14" s="43" customFormat="1" x14ac:dyDescent="0.25">
      <c r="A116" s="23" t="s">
        <v>357</v>
      </c>
      <c r="B116" s="23" t="s">
        <v>358</v>
      </c>
      <c r="C116" s="100">
        <v>0</v>
      </c>
      <c r="D116" s="100">
        <v>0</v>
      </c>
      <c r="E116" s="100"/>
      <c r="F116" s="105">
        <f t="shared" si="5"/>
        <v>0</v>
      </c>
      <c r="G116" s="105">
        <f t="shared" si="6"/>
        <v>0</v>
      </c>
      <c r="I116" s="23"/>
      <c r="J116" s="23"/>
      <c r="K116" s="23"/>
      <c r="L116" s="36" t="s">
        <v>358</v>
      </c>
      <c r="M116" s="21"/>
      <c r="N116" s="21"/>
    </row>
    <row r="117" spans="1:14" s="43" customFormat="1" x14ac:dyDescent="0.25">
      <c r="A117" s="23" t="s">
        <v>359</v>
      </c>
      <c r="B117" s="23" t="s">
        <v>360</v>
      </c>
      <c r="C117" s="100">
        <v>0</v>
      </c>
      <c r="D117" s="100">
        <v>0</v>
      </c>
      <c r="E117" s="100"/>
      <c r="F117" s="105">
        <f t="shared" si="5"/>
        <v>0</v>
      </c>
      <c r="G117" s="105">
        <f t="shared" si="6"/>
        <v>0</v>
      </c>
      <c r="I117" s="23"/>
      <c r="J117" s="23"/>
      <c r="K117" s="23"/>
      <c r="L117" s="36" t="s">
        <v>360</v>
      </c>
      <c r="M117" s="21"/>
      <c r="N117" s="21"/>
    </row>
    <row r="118" spans="1:14" x14ac:dyDescent="0.25">
      <c r="A118" s="23" t="s">
        <v>361</v>
      </c>
      <c r="B118" s="23" t="s">
        <v>362</v>
      </c>
      <c r="C118" s="100">
        <v>0</v>
      </c>
      <c r="D118" s="100">
        <v>0</v>
      </c>
      <c r="E118" s="100"/>
      <c r="F118" s="105">
        <f t="shared" si="5"/>
        <v>0</v>
      </c>
      <c r="G118" s="105">
        <f t="shared" si="6"/>
        <v>0</v>
      </c>
      <c r="L118" s="36" t="s">
        <v>362</v>
      </c>
      <c r="M118" s="21"/>
    </row>
    <row r="119" spans="1:14" x14ac:dyDescent="0.25">
      <c r="A119" s="23" t="s">
        <v>363</v>
      </c>
      <c r="B119" s="23" t="s">
        <v>364</v>
      </c>
      <c r="C119" s="100">
        <v>0</v>
      </c>
      <c r="D119" s="100">
        <v>0</v>
      </c>
      <c r="E119" s="100"/>
      <c r="F119" s="105">
        <f t="shared" si="5"/>
        <v>0</v>
      </c>
      <c r="G119" s="105">
        <f t="shared" si="6"/>
        <v>0</v>
      </c>
      <c r="L119" s="36" t="s">
        <v>364</v>
      </c>
      <c r="M119" s="21"/>
    </row>
    <row r="120" spans="1:14" x14ac:dyDescent="0.25">
      <c r="A120" s="23" t="s">
        <v>365</v>
      </c>
      <c r="B120" s="23" t="s">
        <v>366</v>
      </c>
      <c r="C120" s="100">
        <v>0</v>
      </c>
      <c r="D120" s="100">
        <v>0</v>
      </c>
      <c r="E120" s="100"/>
      <c r="F120" s="105">
        <f t="shared" si="5"/>
        <v>0</v>
      </c>
      <c r="G120" s="105">
        <f t="shared" si="6"/>
        <v>0</v>
      </c>
      <c r="L120" s="36" t="s">
        <v>366</v>
      </c>
      <c r="M120" s="21"/>
    </row>
    <row r="121" spans="1:14" x14ac:dyDescent="0.25">
      <c r="A121" s="23" t="s">
        <v>367</v>
      </c>
      <c r="B121" s="23" t="s">
        <v>368</v>
      </c>
      <c r="C121" s="100">
        <v>0</v>
      </c>
      <c r="D121" s="100">
        <v>0</v>
      </c>
      <c r="E121" s="100"/>
      <c r="F121" s="105">
        <f t="shared" si="5"/>
        <v>0</v>
      </c>
      <c r="G121" s="105">
        <f t="shared" si="6"/>
        <v>0</v>
      </c>
      <c r="L121" s="36"/>
      <c r="M121" s="21"/>
    </row>
    <row r="122" spans="1:14" x14ac:dyDescent="0.25">
      <c r="A122" s="23" t="s">
        <v>369</v>
      </c>
      <c r="B122" s="23" t="s">
        <v>370</v>
      </c>
      <c r="C122" s="100">
        <v>0</v>
      </c>
      <c r="D122" s="100">
        <v>0</v>
      </c>
      <c r="E122" s="100"/>
      <c r="F122" s="105">
        <f t="shared" si="5"/>
        <v>0</v>
      </c>
      <c r="G122" s="105">
        <f t="shared" si="6"/>
        <v>0</v>
      </c>
      <c r="L122" s="36" t="s">
        <v>371</v>
      </c>
      <c r="M122" s="21"/>
    </row>
    <row r="123" spans="1:14" x14ac:dyDescent="0.25">
      <c r="A123" s="23" t="s">
        <v>372</v>
      </c>
      <c r="B123" s="23" t="s">
        <v>371</v>
      </c>
      <c r="C123" s="100">
        <v>0</v>
      </c>
      <c r="D123" s="100">
        <v>0</v>
      </c>
      <c r="E123" s="100"/>
      <c r="F123" s="105">
        <f t="shared" si="5"/>
        <v>0</v>
      </c>
      <c r="G123" s="105">
        <f t="shared" si="6"/>
        <v>0</v>
      </c>
      <c r="L123" s="36" t="s">
        <v>373</v>
      </c>
      <c r="M123" s="21"/>
    </row>
    <row r="124" spans="1:14" x14ac:dyDescent="0.25">
      <c r="A124" s="23" t="s">
        <v>374</v>
      </c>
      <c r="B124" s="23" t="s">
        <v>373</v>
      </c>
      <c r="C124" s="100">
        <v>0</v>
      </c>
      <c r="D124" s="100">
        <v>0</v>
      </c>
      <c r="E124" s="100"/>
      <c r="F124" s="105">
        <f t="shared" si="5"/>
        <v>0</v>
      </c>
      <c r="G124" s="105">
        <f t="shared" si="6"/>
        <v>0</v>
      </c>
      <c r="L124" s="19" t="s">
        <v>375</v>
      </c>
      <c r="M124" s="21"/>
    </row>
    <row r="125" spans="1:14" x14ac:dyDescent="0.25">
      <c r="A125" s="23" t="s">
        <v>376</v>
      </c>
      <c r="B125" s="21" t="s">
        <v>375</v>
      </c>
      <c r="C125" s="100">
        <v>0</v>
      </c>
      <c r="D125" s="100">
        <v>0</v>
      </c>
      <c r="E125" s="100"/>
      <c r="F125" s="105">
        <f t="shared" si="5"/>
        <v>0</v>
      </c>
      <c r="G125" s="105">
        <f t="shared" si="6"/>
        <v>0</v>
      </c>
      <c r="L125" s="36" t="s">
        <v>377</v>
      </c>
      <c r="M125" s="21"/>
    </row>
    <row r="126" spans="1:14" x14ac:dyDescent="0.25">
      <c r="A126" s="23" t="s">
        <v>378</v>
      </c>
      <c r="B126" s="23" t="s">
        <v>377</v>
      </c>
      <c r="C126" s="100">
        <v>0</v>
      </c>
      <c r="D126" s="100">
        <v>0</v>
      </c>
      <c r="E126" s="100"/>
      <c r="F126" s="105">
        <f t="shared" si="5"/>
        <v>0</v>
      </c>
      <c r="G126" s="105">
        <f t="shared" si="6"/>
        <v>0</v>
      </c>
      <c r="L126" s="36" t="s">
        <v>379</v>
      </c>
      <c r="M126" s="21"/>
    </row>
    <row r="127" spans="1:14" x14ac:dyDescent="0.25">
      <c r="A127" s="23" t="s">
        <v>380</v>
      </c>
      <c r="B127" s="23" t="s">
        <v>379</v>
      </c>
      <c r="C127" s="100">
        <v>0</v>
      </c>
      <c r="D127" s="100">
        <v>0</v>
      </c>
      <c r="E127" s="100"/>
      <c r="F127" s="105">
        <f t="shared" si="5"/>
        <v>0</v>
      </c>
      <c r="G127" s="105">
        <f t="shared" si="6"/>
        <v>0</v>
      </c>
      <c r="H127" s="21"/>
      <c r="L127" s="36" t="s">
        <v>381</v>
      </c>
      <c r="M127" s="21"/>
    </row>
    <row r="128" spans="1:14" x14ac:dyDescent="0.25">
      <c r="A128" s="23" t="s">
        <v>382</v>
      </c>
      <c r="B128" s="23" t="s">
        <v>381</v>
      </c>
      <c r="C128" s="100">
        <v>0</v>
      </c>
      <c r="D128" s="100">
        <v>0</v>
      </c>
      <c r="E128" s="100"/>
      <c r="F128" s="105">
        <f t="shared" si="5"/>
        <v>0</v>
      </c>
      <c r="G128" s="105">
        <f t="shared" si="6"/>
        <v>0</v>
      </c>
      <c r="H128" s="21"/>
      <c r="L128" s="21"/>
      <c r="M128" s="21"/>
    </row>
    <row r="129" spans="1:14" x14ac:dyDescent="0.25">
      <c r="A129" s="23" t="s">
        <v>383</v>
      </c>
      <c r="B129" s="23" t="s">
        <v>267</v>
      </c>
      <c r="C129" s="100">
        <v>0</v>
      </c>
      <c r="D129" s="100">
        <v>0</v>
      </c>
      <c r="E129" s="100"/>
      <c r="F129" s="105">
        <f t="shared" si="5"/>
        <v>0</v>
      </c>
      <c r="G129" s="105">
        <f t="shared" si="6"/>
        <v>0</v>
      </c>
      <c r="H129" s="21"/>
      <c r="L129" s="21"/>
      <c r="M129" s="21"/>
    </row>
    <row r="130" spans="1:14" outlineLevel="1" x14ac:dyDescent="0.25">
      <c r="A130" s="23" t="s">
        <v>384</v>
      </c>
      <c r="B130" s="44" t="s">
        <v>269</v>
      </c>
      <c r="C130" s="100">
        <f>SUM(C112:C129)</f>
        <v>3008.0148575899998</v>
      </c>
      <c r="D130" s="100">
        <f>SUM(D112:D129)</f>
        <v>3008.0148575899998</v>
      </c>
      <c r="E130" s="100"/>
      <c r="F130" s="105">
        <f>SUM(F112:F129)</f>
        <v>1</v>
      </c>
      <c r="G130" s="105">
        <f>SUM(G112:G129)</f>
        <v>1</v>
      </c>
      <c r="H130" s="21"/>
      <c r="L130" s="21"/>
      <c r="M130" s="21"/>
    </row>
    <row r="131" spans="1:14" outlineLevel="1" x14ac:dyDescent="0.25">
      <c r="A131" s="23" t="s">
        <v>385</v>
      </c>
      <c r="B131" s="40" t="s">
        <v>271</v>
      </c>
      <c r="C131" s="100"/>
      <c r="D131" s="100"/>
      <c r="E131" s="100"/>
      <c r="F131" s="105">
        <f t="shared" ref="F131:F136" si="7">IF($C$130=0,"",IF(C131="[for completion]","",C131/$C$130))</f>
        <v>0</v>
      </c>
      <c r="G131" s="105">
        <f t="shared" ref="G131:G136" si="8">IF($D$130=0,"",IF(D131="[for completion]","",D131/$D$130))</f>
        <v>0</v>
      </c>
      <c r="H131" s="21"/>
      <c r="L131" s="21"/>
      <c r="M131" s="21"/>
    </row>
    <row r="132" spans="1:14" outlineLevel="1" x14ac:dyDescent="0.25">
      <c r="A132" s="23" t="s">
        <v>386</v>
      </c>
      <c r="B132" s="40" t="s">
        <v>271</v>
      </c>
      <c r="C132" s="100"/>
      <c r="D132" s="100"/>
      <c r="E132" s="100"/>
      <c r="F132" s="105">
        <f t="shared" si="7"/>
        <v>0</v>
      </c>
      <c r="G132" s="105">
        <f t="shared" si="8"/>
        <v>0</v>
      </c>
      <c r="H132" s="21"/>
      <c r="L132" s="21"/>
      <c r="M132" s="21"/>
    </row>
    <row r="133" spans="1:14" outlineLevel="1" x14ac:dyDescent="0.25">
      <c r="A133" s="23" t="s">
        <v>387</v>
      </c>
      <c r="B133" s="40" t="s">
        <v>271</v>
      </c>
      <c r="C133" s="100"/>
      <c r="D133" s="100"/>
      <c r="E133" s="100"/>
      <c r="F133" s="105">
        <f t="shared" si="7"/>
        <v>0</v>
      </c>
      <c r="G133" s="105">
        <f t="shared" si="8"/>
        <v>0</v>
      </c>
      <c r="H133" s="21"/>
      <c r="L133" s="21"/>
      <c r="M133" s="21"/>
    </row>
    <row r="134" spans="1:14" outlineLevel="1" x14ac:dyDescent="0.25">
      <c r="A134" s="23" t="s">
        <v>388</v>
      </c>
      <c r="B134" s="40" t="s">
        <v>271</v>
      </c>
      <c r="C134" s="100"/>
      <c r="D134" s="100"/>
      <c r="E134" s="100"/>
      <c r="F134" s="105">
        <f t="shared" si="7"/>
        <v>0</v>
      </c>
      <c r="G134" s="105">
        <f t="shared" si="8"/>
        <v>0</v>
      </c>
      <c r="H134" s="21"/>
      <c r="L134" s="21"/>
      <c r="M134" s="21"/>
    </row>
    <row r="135" spans="1:14" outlineLevel="1" x14ac:dyDescent="0.25">
      <c r="A135" s="23" t="s">
        <v>389</v>
      </c>
      <c r="B135" s="40" t="s">
        <v>271</v>
      </c>
      <c r="C135" s="100"/>
      <c r="D135" s="100"/>
      <c r="E135" s="100"/>
      <c r="F135" s="105">
        <f t="shared" si="7"/>
        <v>0</v>
      </c>
      <c r="G135" s="105">
        <f t="shared" si="8"/>
        <v>0</v>
      </c>
      <c r="H135" s="21"/>
      <c r="L135" s="21"/>
      <c r="M135" s="21"/>
    </row>
    <row r="136" spans="1:14" outlineLevel="1" x14ac:dyDescent="0.25">
      <c r="A136" s="23" t="s">
        <v>390</v>
      </c>
      <c r="B136" s="40" t="s">
        <v>271</v>
      </c>
      <c r="C136" s="100"/>
      <c r="D136" s="100"/>
      <c r="E136" s="100"/>
      <c r="F136" s="105">
        <f t="shared" si="7"/>
        <v>0</v>
      </c>
      <c r="G136" s="105">
        <f t="shared" si="8"/>
        <v>0</v>
      </c>
      <c r="H136" s="21"/>
      <c r="L136" s="21"/>
      <c r="M136" s="21"/>
    </row>
    <row r="137" spans="1:14" ht="15" customHeight="1" x14ac:dyDescent="0.25">
      <c r="A137" s="37"/>
      <c r="B137" s="71" t="s">
        <v>391</v>
      </c>
      <c r="C137" s="39" t="s">
        <v>345</v>
      </c>
      <c r="D137" s="39" t="s">
        <v>346</v>
      </c>
      <c r="E137" s="38"/>
      <c r="F137" s="39" t="s">
        <v>347</v>
      </c>
      <c r="G137" s="39" t="s">
        <v>348</v>
      </c>
      <c r="H137" s="21"/>
      <c r="L137" s="21"/>
      <c r="M137" s="21"/>
    </row>
    <row r="138" spans="1:14" s="43" customFormat="1" x14ac:dyDescent="0.25">
      <c r="A138" s="23" t="s">
        <v>392</v>
      </c>
      <c r="B138" s="23" t="s">
        <v>178</v>
      </c>
      <c r="C138" s="100">
        <v>2350</v>
      </c>
      <c r="D138" s="100">
        <v>2350</v>
      </c>
      <c r="E138" s="100"/>
      <c r="F138" s="105">
        <f t="shared" ref="F138:F155" si="9">IF($C$156=0,"",IF(C138="[for completion]","",IF(C138="","",C138/$C$156)))</f>
        <v>1</v>
      </c>
      <c r="G138" s="105">
        <f t="shared" ref="G138:G155" si="10">IF($D$156=0,"",IF(D138="[for completion]","",IF(D138="","",D138/$D$156)))</f>
        <v>1</v>
      </c>
      <c r="H138" s="21"/>
      <c r="I138" s="23"/>
      <c r="J138" s="23"/>
      <c r="K138" s="23"/>
      <c r="L138" s="21"/>
      <c r="M138" s="21"/>
      <c r="N138" s="21"/>
    </row>
    <row r="139" spans="1:14" s="43" customFormat="1" x14ac:dyDescent="0.25">
      <c r="A139" s="23" t="s">
        <v>393</v>
      </c>
      <c r="B139" s="23" t="s">
        <v>352</v>
      </c>
      <c r="C139" s="100">
        <v>0</v>
      </c>
      <c r="D139" s="100">
        <v>0</v>
      </c>
      <c r="E139" s="100"/>
      <c r="F139" s="105">
        <f t="shared" si="9"/>
        <v>0</v>
      </c>
      <c r="G139" s="105">
        <f t="shared" si="10"/>
        <v>0</v>
      </c>
      <c r="H139" s="21"/>
      <c r="I139" s="23"/>
      <c r="J139" s="23"/>
      <c r="K139" s="23"/>
      <c r="L139" s="21"/>
      <c r="M139" s="21"/>
      <c r="N139" s="21"/>
    </row>
    <row r="140" spans="1:14" s="43" customFormat="1" x14ac:dyDescent="0.25">
      <c r="A140" s="23" t="s">
        <v>394</v>
      </c>
      <c r="B140" s="23" t="s">
        <v>354</v>
      </c>
      <c r="C140" s="100">
        <v>0</v>
      </c>
      <c r="D140" s="100">
        <v>0</v>
      </c>
      <c r="E140" s="100"/>
      <c r="F140" s="105">
        <f t="shared" si="9"/>
        <v>0</v>
      </c>
      <c r="G140" s="105">
        <f t="shared" si="10"/>
        <v>0</v>
      </c>
      <c r="H140" s="21"/>
      <c r="I140" s="23"/>
      <c r="J140" s="23"/>
      <c r="K140" s="23"/>
      <c r="L140" s="21"/>
      <c r="M140" s="21"/>
      <c r="N140" s="21"/>
    </row>
    <row r="141" spans="1:14" s="43" customFormat="1" x14ac:dyDescent="0.25">
      <c r="A141" s="23" t="s">
        <v>395</v>
      </c>
      <c r="B141" s="23" t="s">
        <v>356</v>
      </c>
      <c r="C141" s="100">
        <v>0</v>
      </c>
      <c r="D141" s="100">
        <v>0</v>
      </c>
      <c r="E141" s="100"/>
      <c r="F141" s="105">
        <f t="shared" si="9"/>
        <v>0</v>
      </c>
      <c r="G141" s="105">
        <f t="shared" si="10"/>
        <v>0</v>
      </c>
      <c r="H141" s="21"/>
      <c r="I141" s="23"/>
      <c r="J141" s="23"/>
      <c r="K141" s="23"/>
      <c r="L141" s="21"/>
      <c r="M141" s="21"/>
      <c r="N141" s="21"/>
    </row>
    <row r="142" spans="1:14" s="43" customFormat="1" x14ac:dyDescent="0.25">
      <c r="A142" s="23" t="s">
        <v>396</v>
      </c>
      <c r="B142" s="23" t="s">
        <v>358</v>
      </c>
      <c r="C142" s="100">
        <v>0</v>
      </c>
      <c r="D142" s="100">
        <v>0</v>
      </c>
      <c r="E142" s="100"/>
      <c r="F142" s="105">
        <f t="shared" si="9"/>
        <v>0</v>
      </c>
      <c r="G142" s="105">
        <f t="shared" si="10"/>
        <v>0</v>
      </c>
      <c r="H142" s="21"/>
      <c r="I142" s="23"/>
      <c r="J142" s="23"/>
      <c r="K142" s="23"/>
      <c r="L142" s="21"/>
      <c r="M142" s="21"/>
      <c r="N142" s="21"/>
    </row>
    <row r="143" spans="1:14" s="43" customFormat="1" x14ac:dyDescent="0.25">
      <c r="A143" s="23" t="s">
        <v>397</v>
      </c>
      <c r="B143" s="23" t="s">
        <v>360</v>
      </c>
      <c r="C143" s="100">
        <v>0</v>
      </c>
      <c r="D143" s="100">
        <v>0</v>
      </c>
      <c r="E143" s="100"/>
      <c r="F143" s="105">
        <f t="shared" si="9"/>
        <v>0</v>
      </c>
      <c r="G143" s="105">
        <f t="shared" si="10"/>
        <v>0</v>
      </c>
      <c r="H143" s="21"/>
      <c r="I143" s="23"/>
      <c r="J143" s="23"/>
      <c r="K143" s="23"/>
      <c r="L143" s="21"/>
      <c r="M143" s="21"/>
      <c r="N143" s="21"/>
    </row>
    <row r="144" spans="1:14" x14ac:dyDescent="0.25">
      <c r="A144" s="23" t="s">
        <v>398</v>
      </c>
      <c r="B144" s="23" t="s">
        <v>362</v>
      </c>
      <c r="C144" s="100">
        <v>0</v>
      </c>
      <c r="D144" s="100">
        <v>0</v>
      </c>
      <c r="E144" s="100"/>
      <c r="F144" s="105">
        <f t="shared" si="9"/>
        <v>0</v>
      </c>
      <c r="G144" s="105">
        <f t="shared" si="10"/>
        <v>0</v>
      </c>
      <c r="H144" s="21"/>
      <c r="L144" s="21"/>
      <c r="M144" s="21"/>
    </row>
    <row r="145" spans="1:13" x14ac:dyDescent="0.25">
      <c r="A145" s="23" t="s">
        <v>399</v>
      </c>
      <c r="B145" s="23" t="s">
        <v>364</v>
      </c>
      <c r="C145" s="100">
        <v>0</v>
      </c>
      <c r="D145" s="100">
        <v>0</v>
      </c>
      <c r="E145" s="100"/>
      <c r="F145" s="105">
        <f t="shared" si="9"/>
        <v>0</v>
      </c>
      <c r="G145" s="105">
        <f t="shared" si="10"/>
        <v>0</v>
      </c>
      <c r="H145" s="21"/>
      <c r="L145" s="21"/>
      <c r="M145" s="21"/>
    </row>
    <row r="146" spans="1:13" x14ac:dyDescent="0.25">
      <c r="A146" s="23" t="s">
        <v>400</v>
      </c>
      <c r="B146" s="23" t="s">
        <v>366</v>
      </c>
      <c r="C146" s="100">
        <v>0</v>
      </c>
      <c r="D146" s="100">
        <v>0</v>
      </c>
      <c r="E146" s="100"/>
      <c r="F146" s="105">
        <f t="shared" si="9"/>
        <v>0</v>
      </c>
      <c r="G146" s="105">
        <f t="shared" si="10"/>
        <v>0</v>
      </c>
      <c r="H146" s="21"/>
      <c r="L146" s="21"/>
      <c r="M146" s="21"/>
    </row>
    <row r="147" spans="1:13" x14ac:dyDescent="0.25">
      <c r="A147" s="23" t="s">
        <v>401</v>
      </c>
      <c r="B147" s="23" t="s">
        <v>368</v>
      </c>
      <c r="C147" s="100">
        <v>0</v>
      </c>
      <c r="D147" s="100">
        <v>0</v>
      </c>
      <c r="E147" s="100"/>
      <c r="F147" s="105">
        <f t="shared" si="9"/>
        <v>0</v>
      </c>
      <c r="G147" s="105">
        <f t="shared" si="10"/>
        <v>0</v>
      </c>
      <c r="H147" s="21"/>
      <c r="L147" s="21"/>
      <c r="M147" s="21"/>
    </row>
    <row r="148" spans="1:13" x14ac:dyDescent="0.25">
      <c r="A148" s="23" t="s">
        <v>402</v>
      </c>
      <c r="B148" s="23" t="s">
        <v>370</v>
      </c>
      <c r="C148" s="100">
        <v>0</v>
      </c>
      <c r="D148" s="100">
        <v>0</v>
      </c>
      <c r="E148" s="100"/>
      <c r="F148" s="105">
        <f t="shared" si="9"/>
        <v>0</v>
      </c>
      <c r="G148" s="105">
        <f t="shared" si="10"/>
        <v>0</v>
      </c>
      <c r="H148" s="21"/>
      <c r="L148" s="21"/>
      <c r="M148" s="21"/>
    </row>
    <row r="149" spans="1:13" x14ac:dyDescent="0.25">
      <c r="A149" s="23" t="s">
        <v>403</v>
      </c>
      <c r="B149" s="23" t="s">
        <v>371</v>
      </c>
      <c r="C149" s="100">
        <v>0</v>
      </c>
      <c r="D149" s="100">
        <v>0</v>
      </c>
      <c r="E149" s="100"/>
      <c r="F149" s="105">
        <f t="shared" si="9"/>
        <v>0</v>
      </c>
      <c r="G149" s="105">
        <f t="shared" si="10"/>
        <v>0</v>
      </c>
      <c r="H149" s="21"/>
      <c r="L149" s="21"/>
      <c r="M149" s="21"/>
    </row>
    <row r="150" spans="1:13" x14ac:dyDescent="0.25">
      <c r="A150" s="23" t="s">
        <v>404</v>
      </c>
      <c r="B150" s="23" t="s">
        <v>373</v>
      </c>
      <c r="C150" s="100">
        <v>0</v>
      </c>
      <c r="D150" s="100">
        <v>0</v>
      </c>
      <c r="E150" s="100"/>
      <c r="F150" s="105">
        <f t="shared" si="9"/>
        <v>0</v>
      </c>
      <c r="G150" s="105">
        <f t="shared" si="10"/>
        <v>0</v>
      </c>
      <c r="H150" s="21"/>
      <c r="L150" s="21"/>
      <c r="M150" s="21"/>
    </row>
    <row r="151" spans="1:13" x14ac:dyDescent="0.25">
      <c r="A151" s="23" t="s">
        <v>405</v>
      </c>
      <c r="B151" s="21" t="s">
        <v>375</v>
      </c>
      <c r="C151" s="100">
        <v>0</v>
      </c>
      <c r="D151" s="100">
        <v>0</v>
      </c>
      <c r="E151" s="100"/>
      <c r="F151" s="105">
        <f t="shared" si="9"/>
        <v>0</v>
      </c>
      <c r="G151" s="105">
        <f t="shared" si="10"/>
        <v>0</v>
      </c>
      <c r="H151" s="21"/>
      <c r="L151" s="21"/>
      <c r="M151" s="21"/>
    </row>
    <row r="152" spans="1:13" x14ac:dyDescent="0.25">
      <c r="A152" s="23" t="s">
        <v>406</v>
      </c>
      <c r="B152" s="23" t="s">
        <v>377</v>
      </c>
      <c r="C152" s="100">
        <v>0</v>
      </c>
      <c r="D152" s="100">
        <v>0</v>
      </c>
      <c r="E152" s="100"/>
      <c r="F152" s="105">
        <f t="shared" si="9"/>
        <v>0</v>
      </c>
      <c r="G152" s="105">
        <f t="shared" si="10"/>
        <v>0</v>
      </c>
      <c r="H152" s="21"/>
      <c r="L152" s="21"/>
      <c r="M152" s="21"/>
    </row>
    <row r="153" spans="1:13" x14ac:dyDescent="0.25">
      <c r="A153" s="23" t="s">
        <v>407</v>
      </c>
      <c r="B153" s="23" t="s">
        <v>379</v>
      </c>
      <c r="C153" s="100">
        <v>0</v>
      </c>
      <c r="D153" s="100">
        <v>0</v>
      </c>
      <c r="E153" s="100"/>
      <c r="F153" s="105">
        <f t="shared" si="9"/>
        <v>0</v>
      </c>
      <c r="G153" s="105">
        <f t="shared" si="10"/>
        <v>0</v>
      </c>
      <c r="H153" s="21"/>
      <c r="L153" s="21"/>
      <c r="M153" s="21"/>
    </row>
    <row r="154" spans="1:13" x14ac:dyDescent="0.25">
      <c r="A154" s="23" t="s">
        <v>408</v>
      </c>
      <c r="B154" s="23" t="s">
        <v>381</v>
      </c>
      <c r="C154" s="100">
        <v>0</v>
      </c>
      <c r="D154" s="100">
        <v>0</v>
      </c>
      <c r="E154" s="100"/>
      <c r="F154" s="105">
        <f t="shared" si="9"/>
        <v>0</v>
      </c>
      <c r="G154" s="105">
        <f t="shared" si="10"/>
        <v>0</v>
      </c>
      <c r="H154" s="21"/>
      <c r="L154" s="21"/>
      <c r="M154" s="21"/>
    </row>
    <row r="155" spans="1:13" x14ac:dyDescent="0.25">
      <c r="A155" s="23" t="s">
        <v>409</v>
      </c>
      <c r="B155" s="23" t="s">
        <v>267</v>
      </c>
      <c r="C155" s="100">
        <v>0</v>
      </c>
      <c r="D155" s="100">
        <v>0</v>
      </c>
      <c r="E155" s="100"/>
      <c r="F155" s="105">
        <f t="shared" si="9"/>
        <v>0</v>
      </c>
      <c r="G155" s="105">
        <f t="shared" si="10"/>
        <v>0</v>
      </c>
      <c r="H155" s="21"/>
      <c r="L155" s="21"/>
      <c r="M155" s="21"/>
    </row>
    <row r="156" spans="1:13" outlineLevel="1" x14ac:dyDescent="0.25">
      <c r="A156" s="23" t="s">
        <v>410</v>
      </c>
      <c r="B156" s="44" t="s">
        <v>269</v>
      </c>
      <c r="C156" s="100">
        <f>SUM(C138:C155)</f>
        <v>2350</v>
      </c>
      <c r="D156" s="100">
        <f>SUM(D138:D155)</f>
        <v>2350</v>
      </c>
      <c r="E156" s="100"/>
      <c r="F156" s="105">
        <f>SUM(F138:F155)</f>
        <v>1</v>
      </c>
      <c r="G156" s="105">
        <f>SUM(G138:G155)</f>
        <v>1</v>
      </c>
      <c r="H156" s="21"/>
      <c r="L156" s="21"/>
      <c r="M156" s="21"/>
    </row>
    <row r="157" spans="1:13" outlineLevel="1" x14ac:dyDescent="0.25">
      <c r="A157" s="23" t="s">
        <v>411</v>
      </c>
      <c r="B157" s="40" t="s">
        <v>271</v>
      </c>
      <c r="C157" s="100"/>
      <c r="D157" s="100"/>
      <c r="E157" s="100"/>
      <c r="F157" s="105" t="str">
        <f t="shared" ref="F157:F162" si="11">IF($C$156=0,"",IF(C157="[for completion]","",IF(C157="","",C157/$C$156)))</f>
        <v/>
      </c>
      <c r="G157" s="105" t="str">
        <f t="shared" ref="G157:G162" si="12">IF($D$156=0,"",IF(D157="[for completion]","",IF(D157="","",D157/$D$156)))</f>
        <v/>
      </c>
      <c r="H157" s="21"/>
      <c r="L157" s="21"/>
      <c r="M157" s="21"/>
    </row>
    <row r="158" spans="1:13" outlineLevel="1" x14ac:dyDescent="0.25">
      <c r="A158" s="23" t="s">
        <v>412</v>
      </c>
      <c r="B158" s="40" t="s">
        <v>271</v>
      </c>
      <c r="C158" s="100"/>
      <c r="D158" s="100"/>
      <c r="E158" s="100"/>
      <c r="F158" s="105" t="str">
        <f t="shared" si="11"/>
        <v/>
      </c>
      <c r="G158" s="105" t="str">
        <f t="shared" si="12"/>
        <v/>
      </c>
      <c r="H158" s="21"/>
      <c r="L158" s="21"/>
      <c r="M158" s="21"/>
    </row>
    <row r="159" spans="1:13" outlineLevel="1" x14ac:dyDescent="0.25">
      <c r="A159" s="23" t="s">
        <v>413</v>
      </c>
      <c r="B159" s="40" t="s">
        <v>271</v>
      </c>
      <c r="C159" s="100"/>
      <c r="D159" s="100"/>
      <c r="E159" s="100"/>
      <c r="F159" s="105" t="str">
        <f t="shared" si="11"/>
        <v/>
      </c>
      <c r="G159" s="105" t="str">
        <f t="shared" si="12"/>
        <v/>
      </c>
      <c r="H159" s="21"/>
      <c r="L159" s="21"/>
      <c r="M159" s="21"/>
    </row>
    <row r="160" spans="1:13" outlineLevel="1" x14ac:dyDescent="0.25">
      <c r="A160" s="23" t="s">
        <v>414</v>
      </c>
      <c r="B160" s="40" t="s">
        <v>271</v>
      </c>
      <c r="C160" s="100"/>
      <c r="D160" s="100"/>
      <c r="E160" s="100"/>
      <c r="F160" s="105" t="str">
        <f t="shared" si="11"/>
        <v/>
      </c>
      <c r="G160" s="105" t="str">
        <f t="shared" si="12"/>
        <v/>
      </c>
      <c r="H160" s="21"/>
      <c r="L160" s="21"/>
      <c r="M160" s="21"/>
    </row>
    <row r="161" spans="1:13" outlineLevel="1" x14ac:dyDescent="0.25">
      <c r="A161" s="23" t="s">
        <v>415</v>
      </c>
      <c r="B161" s="40" t="s">
        <v>271</v>
      </c>
      <c r="C161" s="100"/>
      <c r="D161" s="100"/>
      <c r="E161" s="100"/>
      <c r="F161" s="105" t="str">
        <f t="shared" si="11"/>
        <v/>
      </c>
      <c r="G161" s="105" t="str">
        <f t="shared" si="12"/>
        <v/>
      </c>
      <c r="H161" s="21"/>
      <c r="L161" s="21"/>
      <c r="M161" s="21"/>
    </row>
    <row r="162" spans="1:13" outlineLevel="1" x14ac:dyDescent="0.25">
      <c r="A162" s="23" t="s">
        <v>416</v>
      </c>
      <c r="B162" s="40" t="s">
        <v>271</v>
      </c>
      <c r="C162" s="100"/>
      <c r="D162" s="100"/>
      <c r="E162" s="100"/>
      <c r="F162" s="105" t="str">
        <f t="shared" si="11"/>
        <v/>
      </c>
      <c r="G162" s="105" t="str">
        <f t="shared" si="12"/>
        <v/>
      </c>
      <c r="H162" s="21"/>
      <c r="L162" s="21"/>
      <c r="M162" s="21"/>
    </row>
    <row r="163" spans="1:13" ht="15" customHeight="1" x14ac:dyDescent="0.25">
      <c r="A163" s="37"/>
      <c r="B163" s="71" t="s">
        <v>417</v>
      </c>
      <c r="C163" s="37" t="s">
        <v>345</v>
      </c>
      <c r="D163" s="37" t="s">
        <v>346</v>
      </c>
      <c r="E163" s="38"/>
      <c r="F163" s="37" t="s">
        <v>347</v>
      </c>
      <c r="G163" s="37" t="s">
        <v>348</v>
      </c>
      <c r="H163" s="21"/>
      <c r="L163" s="21"/>
      <c r="M163" s="21"/>
    </row>
    <row r="164" spans="1:13" x14ac:dyDescent="0.25">
      <c r="A164" s="23" t="s">
        <v>418</v>
      </c>
      <c r="B164" s="21" t="s">
        <v>419</v>
      </c>
      <c r="C164" s="100">
        <v>2350</v>
      </c>
      <c r="D164" s="100">
        <v>2350</v>
      </c>
      <c r="E164" s="101"/>
      <c r="F164" s="105">
        <f>IF($C$167=0,"",IF(C164="[for completion]","",IF(C164="","",C164/$C$167)))</f>
        <v>1</v>
      </c>
      <c r="G164" s="105">
        <f>IF($D$167=0,"",IF(D164="[for completion]","",IF(D164="","",D164/$D$167)))</f>
        <v>1</v>
      </c>
      <c r="H164" s="21"/>
      <c r="L164" s="21"/>
      <c r="M164" s="21"/>
    </row>
    <row r="165" spans="1:13" x14ac:dyDescent="0.25">
      <c r="A165" s="23" t="s">
        <v>420</v>
      </c>
      <c r="B165" s="21" t="s">
        <v>421</v>
      </c>
      <c r="C165" s="100">
        <v>0</v>
      </c>
      <c r="D165" s="100">
        <v>0</v>
      </c>
      <c r="E165" s="101"/>
      <c r="F165" s="105">
        <f>IF($C$167=0,"",IF(C165="[for completion]","",IF(C165="","",C165/$C$167)))</f>
        <v>0</v>
      </c>
      <c r="G165" s="105">
        <f>IF($D$167=0,"",IF(D165="[for completion]","",IF(D165="","",D165/$D$167)))</f>
        <v>0</v>
      </c>
      <c r="H165" s="21"/>
      <c r="L165" s="21"/>
      <c r="M165" s="21"/>
    </row>
    <row r="166" spans="1:13" x14ac:dyDescent="0.25">
      <c r="A166" s="23" t="s">
        <v>422</v>
      </c>
      <c r="B166" s="21" t="s">
        <v>267</v>
      </c>
      <c r="C166" s="100">
        <v>0</v>
      </c>
      <c r="D166" s="100">
        <v>0</v>
      </c>
      <c r="E166" s="101"/>
      <c r="F166" s="105">
        <f>IF($C$167=0,"",IF(C166="[for completion]","",IF(C166="","",C166/$C$167)))</f>
        <v>0</v>
      </c>
      <c r="G166" s="105">
        <f>IF($D$167=0,"",IF(D166="[for completion]","",IF(D166="","",D166/$D$167)))</f>
        <v>0</v>
      </c>
      <c r="H166" s="21"/>
      <c r="L166" s="21"/>
      <c r="M166" s="21"/>
    </row>
    <row r="167" spans="1:13" x14ac:dyDescent="0.25">
      <c r="A167" s="23" t="s">
        <v>423</v>
      </c>
      <c r="B167" s="44" t="s">
        <v>269</v>
      </c>
      <c r="C167" s="101">
        <f>SUM(C164:C166)</f>
        <v>2350</v>
      </c>
      <c r="D167" s="101">
        <f>SUM(D164:D166)</f>
        <v>2350</v>
      </c>
      <c r="E167" s="101"/>
      <c r="F167" s="105">
        <f>SUM(F164:F166)</f>
        <v>1</v>
      </c>
      <c r="G167" s="105">
        <f>SUM(G164:G166)</f>
        <v>1</v>
      </c>
      <c r="H167" s="21"/>
      <c r="L167" s="21"/>
      <c r="M167" s="21"/>
    </row>
    <row r="168" spans="1:13" outlineLevel="1" x14ac:dyDescent="0.25">
      <c r="A168" s="23" t="s">
        <v>424</v>
      </c>
      <c r="B168" s="44"/>
      <c r="C168" s="72"/>
      <c r="D168" s="72"/>
      <c r="E168" s="113"/>
      <c r="F168" s="113"/>
      <c r="H168" s="21"/>
      <c r="L168" s="21"/>
      <c r="M168" s="21"/>
    </row>
    <row r="169" spans="1:13" outlineLevel="1" x14ac:dyDescent="0.25">
      <c r="A169" s="23" t="s">
        <v>425</v>
      </c>
      <c r="B169" s="44"/>
      <c r="C169" s="72"/>
      <c r="D169" s="72"/>
      <c r="E169" s="113"/>
      <c r="F169" s="113"/>
      <c r="H169" s="21"/>
      <c r="L169" s="21"/>
      <c r="M169" s="21"/>
    </row>
    <row r="170" spans="1:13" outlineLevel="1" x14ac:dyDescent="0.25">
      <c r="A170" s="23" t="s">
        <v>426</v>
      </c>
      <c r="B170" s="44"/>
      <c r="C170" s="72"/>
      <c r="D170" s="72"/>
      <c r="E170" s="113"/>
      <c r="F170" s="113"/>
      <c r="H170" s="21"/>
      <c r="L170" s="21"/>
      <c r="M170" s="21"/>
    </row>
    <row r="171" spans="1:13" outlineLevel="1" x14ac:dyDescent="0.25">
      <c r="A171" s="23" t="s">
        <v>427</v>
      </c>
      <c r="B171" s="44"/>
      <c r="C171" s="72"/>
      <c r="D171" s="72"/>
      <c r="E171" s="113"/>
      <c r="F171" s="113"/>
      <c r="H171" s="21"/>
      <c r="L171" s="21"/>
      <c r="M171" s="21"/>
    </row>
    <row r="172" spans="1:13" outlineLevel="1" x14ac:dyDescent="0.25">
      <c r="A172" s="23" t="s">
        <v>428</v>
      </c>
      <c r="B172" s="44"/>
      <c r="C172" s="72"/>
      <c r="D172" s="72"/>
      <c r="E172" s="113"/>
      <c r="F172" s="113"/>
      <c r="H172" s="21"/>
      <c r="L172" s="21"/>
      <c r="M172" s="21"/>
    </row>
    <row r="173" spans="1:13" ht="15" customHeight="1" x14ac:dyDescent="0.25">
      <c r="A173" s="37"/>
      <c r="B173" s="71" t="s">
        <v>429</v>
      </c>
      <c r="C173" s="37" t="s">
        <v>228</v>
      </c>
      <c r="D173" s="37"/>
      <c r="E173" s="38"/>
      <c r="F173" s="39" t="s">
        <v>430</v>
      </c>
      <c r="G173" s="39"/>
      <c r="H173" s="21"/>
      <c r="L173" s="21"/>
      <c r="M173" s="21"/>
    </row>
    <row r="174" spans="1:13" ht="15" customHeight="1" x14ac:dyDescent="0.25">
      <c r="A174" s="23" t="s">
        <v>431</v>
      </c>
      <c r="B174" s="23" t="s">
        <v>432</v>
      </c>
      <c r="C174" s="100">
        <v>0</v>
      </c>
      <c r="D174" s="102"/>
      <c r="E174" s="103"/>
      <c r="F174" s="105" t="str">
        <f>IF($C$179=0,"",IF(C174="[for completion]","",C174/$C$179))</f>
        <v/>
      </c>
      <c r="G174" s="100"/>
      <c r="H174" s="21"/>
      <c r="L174" s="21"/>
      <c r="M174" s="21"/>
    </row>
    <row r="175" spans="1:13" ht="30.75" customHeight="1" x14ac:dyDescent="0.25">
      <c r="A175" s="23" t="s">
        <v>433</v>
      </c>
      <c r="B175" s="23" t="s">
        <v>434</v>
      </c>
      <c r="C175" s="100">
        <v>0</v>
      </c>
      <c r="D175" s="100"/>
      <c r="E175" s="100"/>
      <c r="F175" s="105" t="str">
        <f>IF($C$179=0,"",IF(C175="[for completion]","",C175/$C$179))</f>
        <v/>
      </c>
      <c r="G175" s="100"/>
      <c r="H175" s="21"/>
      <c r="L175" s="21"/>
      <c r="M175" s="21"/>
    </row>
    <row r="176" spans="1:13" x14ac:dyDescent="0.25">
      <c r="A176" s="23" t="s">
        <v>435</v>
      </c>
      <c r="B176" s="23" t="s">
        <v>436</v>
      </c>
      <c r="C176" s="100">
        <v>0</v>
      </c>
      <c r="D176" s="100"/>
      <c r="E176" s="100"/>
      <c r="F176" s="105" t="str">
        <f>IF($C$179=0,"",IF(C176="[for completion]","",C176/$C$179))</f>
        <v/>
      </c>
      <c r="G176" s="100"/>
      <c r="H176" s="21"/>
      <c r="L176" s="21"/>
      <c r="M176" s="21"/>
    </row>
    <row r="177" spans="1:13" x14ac:dyDescent="0.25">
      <c r="A177" s="23" t="s">
        <v>437</v>
      </c>
      <c r="B177" s="23" t="s">
        <v>438</v>
      </c>
      <c r="C177" s="100">
        <v>0</v>
      </c>
      <c r="D177" s="100"/>
      <c r="E177" s="100"/>
      <c r="F177" s="105" t="str">
        <f>IF($C$179=0,"",IF(C177="[for completion]","",C177/$C$179))</f>
        <v/>
      </c>
      <c r="G177" s="100"/>
      <c r="H177" s="21"/>
      <c r="L177" s="21"/>
      <c r="M177" s="21"/>
    </row>
    <row r="178" spans="1:13" x14ac:dyDescent="0.25">
      <c r="A178" s="23" t="s">
        <v>439</v>
      </c>
      <c r="B178" s="23" t="s">
        <v>267</v>
      </c>
      <c r="C178" s="100">
        <v>0</v>
      </c>
      <c r="D178" s="100"/>
      <c r="E178" s="100"/>
      <c r="F178" s="105" t="str">
        <f>IF($C$179=0,"",IF(C178="[for completion]","",C178/$C$179))</f>
        <v/>
      </c>
      <c r="G178" s="100"/>
      <c r="H178" s="21"/>
      <c r="L178" s="21"/>
      <c r="M178" s="21"/>
    </row>
    <row r="179" spans="1:13" x14ac:dyDescent="0.25">
      <c r="A179" s="23" t="s">
        <v>440</v>
      </c>
      <c r="B179" s="44" t="s">
        <v>269</v>
      </c>
      <c r="C179" s="100">
        <f>SUM(C174:C178)</f>
        <v>0</v>
      </c>
      <c r="D179" s="100"/>
      <c r="E179" s="100"/>
      <c r="F179" s="105">
        <f>SUM(F174:F178)</f>
        <v>0</v>
      </c>
      <c r="G179" s="100"/>
      <c r="H179" s="21"/>
      <c r="L179" s="21"/>
      <c r="M179" s="21"/>
    </row>
    <row r="180" spans="1:13" outlineLevel="1" x14ac:dyDescent="0.25">
      <c r="A180" s="23" t="s">
        <v>441</v>
      </c>
      <c r="B180" s="40" t="s">
        <v>442</v>
      </c>
      <c r="C180" s="100"/>
      <c r="D180" s="100"/>
      <c r="E180" s="100"/>
      <c r="F180" s="105" t="str">
        <f t="shared" ref="F180:F187" si="13">IF($C$179=0,"",IF(C180="[for completion]","",C180/$C$179))</f>
        <v/>
      </c>
      <c r="G180" s="100"/>
      <c r="H180" s="21"/>
      <c r="L180" s="21"/>
      <c r="M180" s="21"/>
    </row>
    <row r="181" spans="1:13" s="45" customFormat="1" ht="30" customHeight="1" outlineLevel="1" x14ac:dyDescent="0.25">
      <c r="A181" s="23" t="s">
        <v>443</v>
      </c>
      <c r="B181" s="40" t="s">
        <v>444</v>
      </c>
      <c r="C181" s="114"/>
      <c r="D181" s="114"/>
      <c r="E181" s="114"/>
      <c r="F181" s="105" t="str">
        <f t="shared" si="13"/>
        <v/>
      </c>
      <c r="G181" s="114"/>
      <c r="H181" s="40"/>
      <c r="I181" s="40"/>
      <c r="J181" s="40"/>
    </row>
    <row r="182" spans="1:13" ht="30" customHeight="1" outlineLevel="1" x14ac:dyDescent="0.25">
      <c r="A182" s="23" t="s">
        <v>445</v>
      </c>
      <c r="B182" s="40" t="s">
        <v>446</v>
      </c>
      <c r="C182" s="100"/>
      <c r="D182" s="100"/>
      <c r="E182" s="100"/>
      <c r="F182" s="105" t="str">
        <f t="shared" si="13"/>
        <v/>
      </c>
      <c r="G182" s="100"/>
      <c r="H182" s="21"/>
      <c r="L182" s="21"/>
      <c r="M182" s="21"/>
    </row>
    <row r="183" spans="1:13" outlineLevel="1" x14ac:dyDescent="0.25">
      <c r="A183" s="23" t="s">
        <v>447</v>
      </c>
      <c r="B183" s="40" t="s">
        <v>448</v>
      </c>
      <c r="C183" s="100"/>
      <c r="D183" s="100"/>
      <c r="E183" s="100"/>
      <c r="F183" s="105" t="str">
        <f t="shared" si="13"/>
        <v/>
      </c>
      <c r="G183" s="100"/>
      <c r="H183" s="21"/>
      <c r="L183" s="21"/>
      <c r="M183" s="21"/>
    </row>
    <row r="184" spans="1:13" s="45" customFormat="1" ht="30" customHeight="1" outlineLevel="1" x14ac:dyDescent="0.25">
      <c r="A184" s="23" t="s">
        <v>449</v>
      </c>
      <c r="B184" s="40" t="s">
        <v>450</v>
      </c>
      <c r="C184" s="114"/>
      <c r="D184" s="114"/>
      <c r="E184" s="114"/>
      <c r="F184" s="105" t="str">
        <f t="shared" si="13"/>
        <v/>
      </c>
      <c r="G184" s="114"/>
      <c r="H184" s="40"/>
      <c r="I184" s="40"/>
      <c r="J184" s="40"/>
    </row>
    <row r="185" spans="1:13" ht="30" customHeight="1" outlineLevel="1" x14ac:dyDescent="0.25">
      <c r="A185" s="23" t="s">
        <v>451</v>
      </c>
      <c r="B185" s="40" t="s">
        <v>452</v>
      </c>
      <c r="C185" s="100"/>
      <c r="D185" s="100"/>
      <c r="E185" s="100"/>
      <c r="F185" s="105" t="str">
        <f t="shared" si="13"/>
        <v/>
      </c>
      <c r="G185" s="100"/>
      <c r="H185" s="21"/>
      <c r="L185" s="21"/>
      <c r="M185" s="21"/>
    </row>
    <row r="186" spans="1:13" outlineLevel="1" x14ac:dyDescent="0.25">
      <c r="A186" s="23" t="s">
        <v>453</v>
      </c>
      <c r="B186" s="40" t="s">
        <v>454</v>
      </c>
      <c r="C186" s="100"/>
      <c r="D186" s="100"/>
      <c r="E186" s="100"/>
      <c r="F186" s="105" t="str">
        <f t="shared" si="13"/>
        <v/>
      </c>
      <c r="G186" s="100"/>
      <c r="H186" s="21"/>
      <c r="L186" s="21"/>
      <c r="M186" s="21"/>
    </row>
    <row r="187" spans="1:13" outlineLevel="1" x14ac:dyDescent="0.25">
      <c r="A187" s="23" t="s">
        <v>455</v>
      </c>
      <c r="B187" s="40" t="s">
        <v>456</v>
      </c>
      <c r="C187" s="100"/>
      <c r="D187" s="100"/>
      <c r="E187" s="100"/>
      <c r="F187" s="105" t="str">
        <f t="shared" si="13"/>
        <v/>
      </c>
      <c r="G187" s="100"/>
      <c r="H187" s="21"/>
      <c r="L187" s="21"/>
      <c r="M187" s="21"/>
    </row>
    <row r="188" spans="1:13" outlineLevel="1" x14ac:dyDescent="0.25">
      <c r="A188" s="23" t="s">
        <v>457</v>
      </c>
      <c r="B188" s="40"/>
      <c r="E188" s="110"/>
      <c r="F188" s="111"/>
      <c r="G188" s="111"/>
      <c r="H188" s="21"/>
      <c r="L188" s="21"/>
      <c r="M188" s="21"/>
    </row>
    <row r="189" spans="1:13" outlineLevel="1" x14ac:dyDescent="0.25">
      <c r="A189" s="23" t="s">
        <v>458</v>
      </c>
      <c r="B189" s="40"/>
      <c r="E189" s="110"/>
      <c r="F189" s="111"/>
      <c r="G189" s="111"/>
      <c r="H189" s="21"/>
      <c r="L189" s="21"/>
      <c r="M189" s="21"/>
    </row>
    <row r="190" spans="1:13" outlineLevel="1" x14ac:dyDescent="0.25">
      <c r="A190" s="23" t="s">
        <v>459</v>
      </c>
      <c r="B190" s="40"/>
      <c r="E190" s="110"/>
      <c r="F190" s="111"/>
      <c r="G190" s="111"/>
      <c r="H190" s="21"/>
      <c r="L190" s="21"/>
      <c r="M190" s="21"/>
    </row>
    <row r="191" spans="1:13" outlineLevel="1" x14ac:dyDescent="0.25">
      <c r="A191" s="23" t="s">
        <v>460</v>
      </c>
      <c r="B191" s="40"/>
      <c r="E191" s="110"/>
      <c r="F191" s="111"/>
      <c r="G191" s="111"/>
      <c r="H191" s="21"/>
      <c r="L191" s="21"/>
      <c r="M191" s="21"/>
    </row>
    <row r="192" spans="1:13" ht="15" customHeight="1" x14ac:dyDescent="0.25">
      <c r="A192" s="37"/>
      <c r="B192" s="71" t="s">
        <v>461</v>
      </c>
      <c r="C192" s="37" t="s">
        <v>228</v>
      </c>
      <c r="D192" s="37"/>
      <c r="E192" s="38"/>
      <c r="F192" s="39" t="s">
        <v>430</v>
      </c>
      <c r="G192" s="39"/>
      <c r="H192" s="21"/>
      <c r="L192" s="21"/>
      <c r="M192" s="21"/>
    </row>
    <row r="193" spans="1:13" x14ac:dyDescent="0.25">
      <c r="A193" s="23" t="s">
        <v>462</v>
      </c>
      <c r="B193" s="23" t="s">
        <v>463</v>
      </c>
      <c r="C193" s="100">
        <v>0</v>
      </c>
      <c r="D193" s="100"/>
      <c r="E193" s="100"/>
      <c r="F193" s="105" t="str">
        <f t="shared" ref="F193:F206" si="14">IF($C$208=0,"",IF(C193="[for completion]","",C193/$C$208))</f>
        <v/>
      </c>
      <c r="G193" s="100"/>
      <c r="H193" s="21"/>
      <c r="L193" s="21"/>
      <c r="M193" s="21"/>
    </row>
    <row r="194" spans="1:13" x14ac:dyDescent="0.25">
      <c r="A194" s="23" t="s">
        <v>464</v>
      </c>
      <c r="B194" s="23" t="s">
        <v>465</v>
      </c>
      <c r="C194" s="100">
        <v>0</v>
      </c>
      <c r="D194" s="100"/>
      <c r="E194" s="100"/>
      <c r="F194" s="105" t="str">
        <f t="shared" si="14"/>
        <v/>
      </c>
      <c r="G194" s="100"/>
      <c r="H194" s="21"/>
      <c r="L194" s="21"/>
      <c r="M194" s="21"/>
    </row>
    <row r="195" spans="1:13" x14ac:dyDescent="0.25">
      <c r="A195" s="23" t="s">
        <v>466</v>
      </c>
      <c r="B195" s="23" t="s">
        <v>467</v>
      </c>
      <c r="C195" s="100">
        <v>0</v>
      </c>
      <c r="D195" s="100"/>
      <c r="E195" s="100"/>
      <c r="F195" s="105" t="str">
        <f t="shared" si="14"/>
        <v/>
      </c>
      <c r="G195" s="100"/>
      <c r="H195" s="21"/>
      <c r="L195" s="21"/>
      <c r="M195" s="21"/>
    </row>
    <row r="196" spans="1:13" x14ac:dyDescent="0.25">
      <c r="A196" s="23" t="s">
        <v>468</v>
      </c>
      <c r="B196" s="23" t="s">
        <v>469</v>
      </c>
      <c r="C196" s="100">
        <v>0</v>
      </c>
      <c r="D196" s="100"/>
      <c r="E196" s="100"/>
      <c r="F196" s="105" t="str">
        <f t="shared" si="14"/>
        <v/>
      </c>
      <c r="G196" s="100"/>
      <c r="H196" s="21"/>
      <c r="L196" s="21"/>
      <c r="M196" s="21"/>
    </row>
    <row r="197" spans="1:13" x14ac:dyDescent="0.25">
      <c r="A197" s="23" t="s">
        <v>470</v>
      </c>
      <c r="B197" s="23" t="s">
        <v>471</v>
      </c>
      <c r="C197" s="100">
        <v>0</v>
      </c>
      <c r="D197" s="100"/>
      <c r="E197" s="100"/>
      <c r="F197" s="105" t="str">
        <f t="shared" si="14"/>
        <v/>
      </c>
      <c r="G197" s="100"/>
      <c r="H197" s="21"/>
      <c r="L197" s="21"/>
      <c r="M197" s="21"/>
    </row>
    <row r="198" spans="1:13" x14ac:dyDescent="0.25">
      <c r="A198" s="23" t="s">
        <v>472</v>
      </c>
      <c r="B198" s="23" t="s">
        <v>473</v>
      </c>
      <c r="C198" s="100">
        <v>0</v>
      </c>
      <c r="D198" s="100"/>
      <c r="E198" s="100"/>
      <c r="F198" s="105" t="str">
        <f t="shared" si="14"/>
        <v/>
      </c>
      <c r="G198" s="100"/>
      <c r="H198" s="21"/>
      <c r="L198" s="21"/>
      <c r="M198" s="21"/>
    </row>
    <row r="199" spans="1:13" x14ac:dyDescent="0.25">
      <c r="A199" s="23" t="s">
        <v>474</v>
      </c>
      <c r="B199" s="23" t="s">
        <v>475</v>
      </c>
      <c r="C199" s="100">
        <v>0</v>
      </c>
      <c r="D199" s="100"/>
      <c r="E199" s="100"/>
      <c r="F199" s="105" t="str">
        <f t="shared" si="14"/>
        <v/>
      </c>
      <c r="G199" s="100"/>
      <c r="H199" s="21"/>
      <c r="L199" s="21"/>
      <c r="M199" s="21"/>
    </row>
    <row r="200" spans="1:13" x14ac:dyDescent="0.25">
      <c r="A200" s="23" t="s">
        <v>476</v>
      </c>
      <c r="B200" s="23" t="s">
        <v>477</v>
      </c>
      <c r="C200" s="100">
        <v>0</v>
      </c>
      <c r="D200" s="100"/>
      <c r="E200" s="100"/>
      <c r="F200" s="105" t="str">
        <f t="shared" si="14"/>
        <v/>
      </c>
      <c r="G200" s="100"/>
      <c r="H200" s="21"/>
      <c r="L200" s="21"/>
      <c r="M200" s="21"/>
    </row>
    <row r="201" spans="1:13" x14ac:dyDescent="0.25">
      <c r="A201" s="23" t="s">
        <v>478</v>
      </c>
      <c r="B201" s="23" t="s">
        <v>479</v>
      </c>
      <c r="C201" s="100">
        <v>0</v>
      </c>
      <c r="D201" s="100"/>
      <c r="E201" s="100"/>
      <c r="F201" s="105" t="str">
        <f t="shared" si="14"/>
        <v/>
      </c>
      <c r="G201" s="100"/>
      <c r="H201" s="21"/>
      <c r="L201" s="21"/>
      <c r="M201" s="21"/>
    </row>
    <row r="202" spans="1:13" x14ac:dyDescent="0.25">
      <c r="A202" s="23" t="s">
        <v>480</v>
      </c>
      <c r="B202" s="23" t="s">
        <v>481</v>
      </c>
      <c r="C202" s="100">
        <v>0</v>
      </c>
      <c r="D202" s="100"/>
      <c r="E202" s="100"/>
      <c r="F202" s="105" t="str">
        <f t="shared" si="14"/>
        <v/>
      </c>
      <c r="G202" s="100"/>
      <c r="H202" s="21"/>
      <c r="L202" s="21"/>
      <c r="M202" s="21"/>
    </row>
    <row r="203" spans="1:13" x14ac:dyDescent="0.25">
      <c r="A203" s="23" t="s">
        <v>482</v>
      </c>
      <c r="B203" s="23" t="s">
        <v>483</v>
      </c>
      <c r="C203" s="100">
        <v>0</v>
      </c>
      <c r="D203" s="100"/>
      <c r="E203" s="100"/>
      <c r="F203" s="105" t="str">
        <f t="shared" si="14"/>
        <v/>
      </c>
      <c r="G203" s="100"/>
      <c r="H203" s="21"/>
      <c r="L203" s="21"/>
      <c r="M203" s="21"/>
    </row>
    <row r="204" spans="1:13" x14ac:dyDescent="0.25">
      <c r="A204" s="23" t="s">
        <v>484</v>
      </c>
      <c r="B204" s="23" t="s">
        <v>485</v>
      </c>
      <c r="C204" s="100">
        <v>0</v>
      </c>
      <c r="D204" s="100"/>
      <c r="E204" s="100"/>
      <c r="F204" s="105" t="str">
        <f t="shared" si="14"/>
        <v/>
      </c>
      <c r="G204" s="100"/>
      <c r="H204" s="21"/>
      <c r="L204" s="21"/>
      <c r="M204" s="21"/>
    </row>
    <row r="205" spans="1:13" x14ac:dyDescent="0.25">
      <c r="A205" s="23" t="s">
        <v>486</v>
      </c>
      <c r="B205" s="23" t="s">
        <v>487</v>
      </c>
      <c r="C205" s="100">
        <v>0</v>
      </c>
      <c r="D205" s="100"/>
      <c r="E205" s="100"/>
      <c r="F205" s="105" t="str">
        <f t="shared" si="14"/>
        <v/>
      </c>
      <c r="G205" s="100"/>
      <c r="H205" s="21"/>
      <c r="L205" s="21"/>
      <c r="M205" s="21"/>
    </row>
    <row r="206" spans="1:13" x14ac:dyDescent="0.25">
      <c r="A206" s="23" t="s">
        <v>488</v>
      </c>
      <c r="B206" s="23" t="s">
        <v>267</v>
      </c>
      <c r="C206" s="100">
        <v>0</v>
      </c>
      <c r="D206" s="100"/>
      <c r="E206" s="100"/>
      <c r="F206" s="105" t="str">
        <f t="shared" si="14"/>
        <v/>
      </c>
      <c r="G206" s="100"/>
      <c r="H206" s="21"/>
      <c r="L206" s="21"/>
      <c r="M206" s="21"/>
    </row>
    <row r="207" spans="1:13" x14ac:dyDescent="0.25">
      <c r="A207" s="23" t="s">
        <v>489</v>
      </c>
      <c r="B207" s="64" t="s">
        <v>490</v>
      </c>
      <c r="C207" s="100">
        <v>0</v>
      </c>
      <c r="D207" s="100"/>
      <c r="E207" s="100"/>
      <c r="F207" s="105"/>
      <c r="G207" s="100"/>
      <c r="H207" s="21"/>
      <c r="L207" s="21"/>
      <c r="M207" s="21"/>
    </row>
    <row r="208" spans="1:13" x14ac:dyDescent="0.25">
      <c r="A208" s="23" t="s">
        <v>491</v>
      </c>
      <c r="B208" s="44" t="s">
        <v>269</v>
      </c>
      <c r="C208" s="100">
        <f>SUM(C193:C206)</f>
        <v>0</v>
      </c>
      <c r="D208" s="100"/>
      <c r="E208" s="100"/>
      <c r="F208" s="105">
        <f>SUM(F193:F206)</f>
        <v>0</v>
      </c>
      <c r="G208" s="100"/>
      <c r="H208" s="21"/>
      <c r="L208" s="21"/>
      <c r="M208" s="21"/>
    </row>
    <row r="209" spans="1:13" outlineLevel="1" x14ac:dyDescent="0.25">
      <c r="A209" s="23" t="s">
        <v>492</v>
      </c>
      <c r="B209" s="40" t="s">
        <v>271</v>
      </c>
      <c r="C209" s="100"/>
      <c r="D209" s="100"/>
      <c r="E209" s="100"/>
      <c r="F209" s="105" t="str">
        <f t="shared" ref="F209:F215" si="15">IF($C$208=0,"",IF(C209="[for completion]","",C209/$C$208))</f>
        <v/>
      </c>
      <c r="G209" s="100"/>
      <c r="H209" s="21"/>
      <c r="L209" s="21"/>
      <c r="M209" s="21"/>
    </row>
    <row r="210" spans="1:13" outlineLevel="1" x14ac:dyDescent="0.25">
      <c r="A210" s="23" t="s">
        <v>493</v>
      </c>
      <c r="B210" s="40" t="s">
        <v>271</v>
      </c>
      <c r="C210" s="100"/>
      <c r="D210" s="100"/>
      <c r="E210" s="100"/>
      <c r="F210" s="105" t="str">
        <f t="shared" si="15"/>
        <v/>
      </c>
      <c r="G210" s="100"/>
      <c r="H210" s="21"/>
      <c r="L210" s="21"/>
      <c r="M210" s="21"/>
    </row>
    <row r="211" spans="1:13" outlineLevel="1" x14ac:dyDescent="0.25">
      <c r="A211" s="23" t="s">
        <v>494</v>
      </c>
      <c r="B211" s="40" t="s">
        <v>271</v>
      </c>
      <c r="C211" s="100"/>
      <c r="D211" s="100"/>
      <c r="E211" s="100"/>
      <c r="F211" s="105" t="str">
        <f t="shared" si="15"/>
        <v/>
      </c>
      <c r="G211" s="100"/>
      <c r="H211" s="21"/>
      <c r="L211" s="21"/>
      <c r="M211" s="21"/>
    </row>
    <row r="212" spans="1:13" outlineLevel="1" x14ac:dyDescent="0.25">
      <c r="A212" s="23" t="s">
        <v>495</v>
      </c>
      <c r="B212" s="40" t="s">
        <v>271</v>
      </c>
      <c r="C212" s="100"/>
      <c r="D212" s="100"/>
      <c r="E212" s="100"/>
      <c r="F212" s="105" t="str">
        <f t="shared" si="15"/>
        <v/>
      </c>
      <c r="G212" s="100"/>
      <c r="H212" s="21"/>
      <c r="L212" s="21"/>
      <c r="M212" s="21"/>
    </row>
    <row r="213" spans="1:13" outlineLevel="1" x14ac:dyDescent="0.25">
      <c r="A213" s="23" t="s">
        <v>496</v>
      </c>
      <c r="B213" s="40" t="s">
        <v>271</v>
      </c>
      <c r="C213" s="100"/>
      <c r="D213" s="100"/>
      <c r="E213" s="100"/>
      <c r="F213" s="105" t="str">
        <f t="shared" si="15"/>
        <v/>
      </c>
      <c r="G213" s="100"/>
      <c r="H213" s="21"/>
      <c r="L213" s="21"/>
      <c r="M213" s="21"/>
    </row>
    <row r="214" spans="1:13" outlineLevel="1" x14ac:dyDescent="0.25">
      <c r="A214" s="23" t="s">
        <v>497</v>
      </c>
      <c r="B214" s="40" t="s">
        <v>271</v>
      </c>
      <c r="C214" s="100"/>
      <c r="D214" s="100"/>
      <c r="E214" s="100"/>
      <c r="F214" s="105" t="str">
        <f t="shared" si="15"/>
        <v/>
      </c>
      <c r="G214" s="100"/>
      <c r="H214" s="21"/>
      <c r="L214" s="21"/>
      <c r="M214" s="21"/>
    </row>
    <row r="215" spans="1:13" outlineLevel="1" x14ac:dyDescent="0.25">
      <c r="A215" s="23" t="s">
        <v>498</v>
      </c>
      <c r="B215" s="40" t="s">
        <v>271</v>
      </c>
      <c r="C215" s="100"/>
      <c r="D215" s="100"/>
      <c r="E215" s="100"/>
      <c r="F215" s="105" t="str">
        <f t="shared" si="15"/>
        <v/>
      </c>
      <c r="G215" s="100"/>
      <c r="H215" s="21"/>
      <c r="L215" s="21"/>
      <c r="M215" s="21"/>
    </row>
    <row r="216" spans="1:13" ht="15" customHeight="1" x14ac:dyDescent="0.25">
      <c r="A216" s="37"/>
      <c r="B216" s="71" t="s">
        <v>499</v>
      </c>
      <c r="C216" s="37" t="s">
        <v>228</v>
      </c>
      <c r="D216" s="37"/>
      <c r="E216" s="38"/>
      <c r="F216" s="39" t="s">
        <v>257</v>
      </c>
      <c r="G216" s="39" t="s">
        <v>500</v>
      </c>
      <c r="H216" s="21"/>
      <c r="L216" s="21"/>
      <c r="M216" s="21"/>
    </row>
    <row r="217" spans="1:13" x14ac:dyDescent="0.25">
      <c r="A217" s="23" t="s">
        <v>501</v>
      </c>
      <c r="B217" s="21" t="s">
        <v>502</v>
      </c>
      <c r="C217" s="100">
        <v>3008.0148575899998</v>
      </c>
      <c r="D217" s="100"/>
      <c r="E217" s="101"/>
      <c r="F217" s="105">
        <f>IF($C$38=0,"",IF(C217="[for completion]","",IF(C217="","",C217/$C$38)))</f>
        <v>1</v>
      </c>
      <c r="G217" s="105">
        <f>IF($C$39=0,"",IF(C217="[for completion]","",IF(C217="","",C217/$C$39)))</f>
        <v>1.2800063223787232</v>
      </c>
      <c r="H217" s="21"/>
      <c r="L217" s="21"/>
      <c r="M217" s="21"/>
    </row>
    <row r="218" spans="1:13" x14ac:dyDescent="0.25">
      <c r="A218" s="23" t="s">
        <v>503</v>
      </c>
      <c r="B218" s="21" t="s">
        <v>504</v>
      </c>
      <c r="C218" s="100">
        <v>0</v>
      </c>
      <c r="D218" s="100"/>
      <c r="E218" s="101"/>
      <c r="F218" s="105">
        <f>IF($C$38=0,"",IF(C218="[for completion]","",IF(C218="","",C218/$C$38)))</f>
        <v>0</v>
      </c>
      <c r="G218" s="105">
        <f>IF($C$39=0,"",IF(C218="[for completion]","",IF(C218="","",C218/$C$39)))</f>
        <v>0</v>
      </c>
      <c r="H218" s="21"/>
      <c r="L218" s="21"/>
      <c r="M218" s="21"/>
    </row>
    <row r="219" spans="1:13" x14ac:dyDescent="0.25">
      <c r="A219" s="23" t="s">
        <v>505</v>
      </c>
      <c r="B219" s="21" t="s">
        <v>267</v>
      </c>
      <c r="C219" s="100">
        <v>0</v>
      </c>
      <c r="D219" s="100"/>
      <c r="E219" s="101"/>
      <c r="F219" s="105">
        <f>IF($C$38=0,"",IF(C219="[for completion]","",IF(C219="","",C219/$C$38)))</f>
        <v>0</v>
      </c>
      <c r="G219" s="105">
        <f>IF($C$39=0,"",IF(C219="[for completion]","",IF(C219="","",C219/$C$39)))</f>
        <v>0</v>
      </c>
      <c r="H219" s="21"/>
      <c r="L219" s="21"/>
      <c r="M219" s="21"/>
    </row>
    <row r="220" spans="1:13" x14ac:dyDescent="0.25">
      <c r="A220" s="23" t="s">
        <v>506</v>
      </c>
      <c r="B220" s="44" t="s">
        <v>269</v>
      </c>
      <c r="C220" s="100">
        <f>SUM(C217:C219)</f>
        <v>3008.0148575899998</v>
      </c>
      <c r="D220" s="100"/>
      <c r="E220" s="101"/>
      <c r="F220" s="105">
        <f>SUM(F217:F219)</f>
        <v>1</v>
      </c>
      <c r="G220" s="105">
        <f>SUM(G217:G219)</f>
        <v>1.2800063223787232</v>
      </c>
      <c r="H220" s="21"/>
      <c r="L220" s="21"/>
      <c r="M220" s="21"/>
    </row>
    <row r="221" spans="1:13" outlineLevel="1" x14ac:dyDescent="0.25">
      <c r="A221" s="23" t="s">
        <v>507</v>
      </c>
      <c r="B221" s="40" t="s">
        <v>271</v>
      </c>
      <c r="C221" s="100"/>
      <c r="D221" s="100"/>
      <c r="E221" s="101"/>
      <c r="F221" s="105" t="str">
        <f t="shared" ref="F221:F227" si="16">IF($C$38=0,"",IF(C221="[for completion]","",IF(C221="","",C221/$C$38)))</f>
        <v/>
      </c>
      <c r="G221" s="105" t="str">
        <f t="shared" ref="G221:G227" si="17">IF($C$39=0,"",IF(C221="[for completion]","",IF(C221="","",C221/$C$39)))</f>
        <v/>
      </c>
      <c r="H221" s="21"/>
      <c r="L221" s="21"/>
      <c r="M221" s="21"/>
    </row>
    <row r="222" spans="1:13" outlineLevel="1" x14ac:dyDescent="0.25">
      <c r="A222" s="23" t="s">
        <v>508</v>
      </c>
      <c r="B222" s="40" t="s">
        <v>271</v>
      </c>
      <c r="C222" s="100"/>
      <c r="D222" s="100"/>
      <c r="E222" s="101"/>
      <c r="F222" s="105" t="str">
        <f t="shared" si="16"/>
        <v/>
      </c>
      <c r="G222" s="105" t="str">
        <f t="shared" si="17"/>
        <v/>
      </c>
      <c r="H222" s="21"/>
      <c r="L222" s="21"/>
      <c r="M222" s="21"/>
    </row>
    <row r="223" spans="1:13" outlineLevel="1" x14ac:dyDescent="0.25">
      <c r="A223" s="23" t="s">
        <v>509</v>
      </c>
      <c r="B223" s="40" t="s">
        <v>271</v>
      </c>
      <c r="C223" s="100"/>
      <c r="D223" s="100"/>
      <c r="E223" s="101"/>
      <c r="F223" s="105" t="str">
        <f t="shared" si="16"/>
        <v/>
      </c>
      <c r="G223" s="105" t="str">
        <f t="shared" si="17"/>
        <v/>
      </c>
      <c r="H223" s="21"/>
      <c r="L223" s="21"/>
      <c r="M223" s="21"/>
    </row>
    <row r="224" spans="1:13" outlineLevel="1" x14ac:dyDescent="0.25">
      <c r="A224" s="23" t="s">
        <v>510</v>
      </c>
      <c r="B224" s="40" t="s">
        <v>271</v>
      </c>
      <c r="C224" s="100"/>
      <c r="D224" s="100"/>
      <c r="E224" s="101"/>
      <c r="F224" s="105" t="str">
        <f t="shared" si="16"/>
        <v/>
      </c>
      <c r="G224" s="105" t="str">
        <f t="shared" si="17"/>
        <v/>
      </c>
      <c r="H224" s="21"/>
      <c r="L224" s="21"/>
      <c r="M224" s="21"/>
    </row>
    <row r="225" spans="1:14" outlineLevel="1" x14ac:dyDescent="0.25">
      <c r="A225" s="23" t="s">
        <v>511</v>
      </c>
      <c r="B225" s="40" t="s">
        <v>271</v>
      </c>
      <c r="C225" s="100"/>
      <c r="D225" s="100"/>
      <c r="E225" s="101"/>
      <c r="F225" s="105" t="str">
        <f t="shared" si="16"/>
        <v/>
      </c>
      <c r="G225" s="105" t="str">
        <f t="shared" si="17"/>
        <v/>
      </c>
      <c r="H225" s="21"/>
      <c r="L225" s="21"/>
      <c r="M225" s="21"/>
    </row>
    <row r="226" spans="1:14" outlineLevel="1" x14ac:dyDescent="0.25">
      <c r="A226" s="23" t="s">
        <v>512</v>
      </c>
      <c r="B226" s="40" t="s">
        <v>271</v>
      </c>
      <c r="C226" s="100"/>
      <c r="D226" s="100"/>
      <c r="E226" s="100"/>
      <c r="F226" s="105" t="str">
        <f t="shared" si="16"/>
        <v/>
      </c>
      <c r="G226" s="105" t="str">
        <f t="shared" si="17"/>
        <v/>
      </c>
      <c r="H226" s="21"/>
      <c r="L226" s="21"/>
      <c r="M226" s="21"/>
    </row>
    <row r="227" spans="1:14" outlineLevel="1" x14ac:dyDescent="0.25">
      <c r="A227" s="23" t="s">
        <v>513</v>
      </c>
      <c r="B227" s="40" t="s">
        <v>271</v>
      </c>
      <c r="C227" s="100"/>
      <c r="D227" s="100"/>
      <c r="E227" s="101"/>
      <c r="F227" s="105" t="str">
        <f t="shared" si="16"/>
        <v/>
      </c>
      <c r="G227" s="105" t="str">
        <f t="shared" si="17"/>
        <v/>
      </c>
      <c r="H227" s="21"/>
      <c r="L227" s="21"/>
      <c r="M227" s="21"/>
    </row>
    <row r="228" spans="1:14" ht="15" customHeight="1" x14ac:dyDescent="0.25">
      <c r="A228" s="37"/>
      <c r="B228" s="71" t="s">
        <v>514</v>
      </c>
      <c r="C228" s="37"/>
      <c r="D228" s="37"/>
      <c r="E228" s="38"/>
      <c r="F228" s="39"/>
      <c r="G228" s="39"/>
      <c r="H228" s="21"/>
      <c r="L228" s="21"/>
      <c r="M228" s="21"/>
    </row>
    <row r="229" spans="1:14" x14ac:dyDescent="0.25">
      <c r="A229" s="23" t="s">
        <v>515</v>
      </c>
      <c r="B229" s="23" t="s">
        <v>516</v>
      </c>
      <c r="C229" s="23" t="s">
        <v>246</v>
      </c>
      <c r="H229" s="21"/>
      <c r="L229" s="21"/>
      <c r="M229" s="21"/>
    </row>
    <row r="230" spans="1:14" ht="15" customHeight="1" x14ac:dyDescent="0.25">
      <c r="A230" s="37"/>
      <c r="B230" s="71" t="s">
        <v>517</v>
      </c>
      <c r="C230" s="37"/>
      <c r="D230" s="37"/>
      <c r="E230" s="38"/>
      <c r="F230" s="39"/>
      <c r="G230" s="39"/>
      <c r="H230" s="21"/>
      <c r="L230" s="21"/>
      <c r="M230" s="21"/>
    </row>
    <row r="231" spans="1:14" x14ac:dyDescent="0.25">
      <c r="A231" s="23" t="s">
        <v>518</v>
      </c>
      <c r="B231" s="23" t="s">
        <v>519</v>
      </c>
      <c r="C231" s="100">
        <v>0</v>
      </c>
      <c r="H231" s="21"/>
      <c r="L231" s="21"/>
      <c r="M231" s="21"/>
    </row>
    <row r="232" spans="1:14" x14ac:dyDescent="0.25">
      <c r="A232" s="23" t="s">
        <v>520</v>
      </c>
      <c r="B232" s="3" t="s">
        <v>521</v>
      </c>
      <c r="C232" s="67" t="s">
        <v>522</v>
      </c>
      <c r="H232" s="21"/>
      <c r="L232" s="21"/>
      <c r="M232" s="21"/>
    </row>
    <row r="233" spans="1:14" x14ac:dyDescent="0.25">
      <c r="A233" s="23" t="s">
        <v>523</v>
      </c>
      <c r="B233" s="3" t="s">
        <v>524</v>
      </c>
      <c r="C233" s="67" t="s">
        <v>246</v>
      </c>
      <c r="H233" s="21"/>
      <c r="L233" s="21"/>
      <c r="M233" s="21"/>
    </row>
    <row r="234" spans="1:14" outlineLevel="1" x14ac:dyDescent="0.25">
      <c r="A234" s="23" t="s">
        <v>525</v>
      </c>
      <c r="B234" s="35" t="s">
        <v>526</v>
      </c>
      <c r="C234" s="67"/>
      <c r="H234" s="21"/>
      <c r="L234" s="21"/>
      <c r="M234" s="21"/>
    </row>
    <row r="235" spans="1:14" outlineLevel="1" x14ac:dyDescent="0.25">
      <c r="A235" s="23" t="s">
        <v>527</v>
      </c>
      <c r="B235" s="35" t="s">
        <v>528</v>
      </c>
      <c r="C235" s="67"/>
      <c r="H235" s="21"/>
      <c r="L235" s="21"/>
      <c r="M235" s="21"/>
    </row>
    <row r="236" spans="1:14" outlineLevel="1" x14ac:dyDescent="0.25">
      <c r="A236" s="23" t="s">
        <v>529</v>
      </c>
      <c r="B236" s="35" t="s">
        <v>530</v>
      </c>
      <c r="H236" s="21"/>
      <c r="L236" s="21"/>
      <c r="M236" s="21"/>
    </row>
    <row r="237" spans="1:14" outlineLevel="1" x14ac:dyDescent="0.25">
      <c r="A237" s="23" t="s">
        <v>531</v>
      </c>
      <c r="H237" s="21"/>
      <c r="L237" s="21"/>
      <c r="M237" s="21"/>
    </row>
    <row r="238" spans="1:14" outlineLevel="1" x14ac:dyDescent="0.25">
      <c r="A238" s="23" t="s">
        <v>532</v>
      </c>
      <c r="H238" s="21"/>
      <c r="L238" s="21"/>
      <c r="M238" s="21"/>
    </row>
    <row r="239" spans="1:14" outlineLevel="1" x14ac:dyDescent="0.25">
      <c r="A239" s="37"/>
      <c r="B239" s="71" t="s">
        <v>533</v>
      </c>
      <c r="C239" s="37"/>
      <c r="D239" s="37"/>
      <c r="E239" s="37"/>
      <c r="F239" s="37"/>
      <c r="G239" s="37"/>
      <c r="H239" s="21"/>
      <c r="K239"/>
      <c r="L239"/>
      <c r="M239"/>
      <c r="N239"/>
    </row>
    <row r="240" spans="1:14" ht="30" customHeight="1" outlineLevel="1" x14ac:dyDescent="0.25">
      <c r="A240" s="23" t="s">
        <v>534</v>
      </c>
      <c r="B240" s="23" t="s">
        <v>535</v>
      </c>
      <c r="C240" s="23" t="s">
        <v>536</v>
      </c>
      <c r="G240"/>
      <c r="H240" s="21"/>
      <c r="K240"/>
      <c r="L240"/>
      <c r="M240"/>
      <c r="N240"/>
    </row>
    <row r="241" spans="1:14" outlineLevel="1" x14ac:dyDescent="0.25">
      <c r="A241" s="23" t="s">
        <v>537</v>
      </c>
      <c r="B241" s="23" t="s">
        <v>538</v>
      </c>
      <c r="C241" s="23" t="s">
        <v>539</v>
      </c>
      <c r="G241"/>
      <c r="H241" s="21"/>
      <c r="K241"/>
      <c r="L241"/>
      <c r="M241"/>
      <c r="N241"/>
    </row>
    <row r="242" spans="1:14" outlineLevel="1" x14ac:dyDescent="0.25">
      <c r="A242" s="23" t="s">
        <v>540</v>
      </c>
      <c r="B242" s="23" t="s">
        <v>541</v>
      </c>
      <c r="C242" s="23" t="s">
        <v>542</v>
      </c>
      <c r="G242"/>
      <c r="H242" s="21"/>
      <c r="K242"/>
      <c r="L242"/>
      <c r="M242"/>
      <c r="N242"/>
    </row>
    <row r="243" spans="1:14" ht="30" customHeight="1" outlineLevel="1" x14ac:dyDescent="0.25">
      <c r="A243" s="23" t="s">
        <v>543</v>
      </c>
      <c r="B243" s="23" t="s">
        <v>544</v>
      </c>
      <c r="C243" s="23" t="s">
        <v>536</v>
      </c>
      <c r="G243"/>
      <c r="H243" s="21"/>
      <c r="K243"/>
      <c r="L243"/>
      <c r="M243"/>
      <c r="N243"/>
    </row>
    <row r="244" spans="1:14" outlineLevel="1" x14ac:dyDescent="0.25">
      <c r="A244" s="23" t="s">
        <v>545</v>
      </c>
      <c r="B244" s="23" t="s">
        <v>546</v>
      </c>
      <c r="C244" s="88" t="s">
        <v>547</v>
      </c>
      <c r="D244" s="88" t="s">
        <v>548</v>
      </c>
      <c r="G244"/>
      <c r="H244" s="21"/>
      <c r="K244"/>
      <c r="L244"/>
      <c r="M244"/>
      <c r="N244"/>
    </row>
    <row r="245" spans="1:14" outlineLevel="1" x14ac:dyDescent="0.25">
      <c r="A245" s="23" t="s">
        <v>549</v>
      </c>
      <c r="B245" s="23" t="s">
        <v>550</v>
      </c>
      <c r="C245" s="77" t="s">
        <v>536</v>
      </c>
      <c r="G245"/>
      <c r="H245" s="21"/>
      <c r="K245"/>
      <c r="L245"/>
      <c r="M245"/>
      <c r="N245"/>
    </row>
    <row r="246" spans="1:14" outlineLevel="1" x14ac:dyDescent="0.25">
      <c r="A246" s="23" t="s">
        <v>551</v>
      </c>
      <c r="B246" s="23" t="s">
        <v>552</v>
      </c>
      <c r="C246" s="23" t="s">
        <v>542</v>
      </c>
      <c r="G246"/>
      <c r="H246" s="21"/>
      <c r="K246"/>
      <c r="L246"/>
      <c r="M246"/>
      <c r="N246"/>
    </row>
    <row r="247" spans="1:14" outlineLevel="1" x14ac:dyDescent="0.25">
      <c r="A247" s="23" t="s">
        <v>553</v>
      </c>
      <c r="D247"/>
      <c r="E247"/>
      <c r="F247"/>
      <c r="G247"/>
      <c r="H247" s="21"/>
      <c r="K247"/>
      <c r="L247"/>
      <c r="M247"/>
      <c r="N247"/>
    </row>
    <row r="248" spans="1:14" outlineLevel="1" x14ac:dyDescent="0.25">
      <c r="A248" s="23" t="s">
        <v>554</v>
      </c>
      <c r="D248"/>
      <c r="E248"/>
      <c r="F248"/>
      <c r="G248"/>
      <c r="H248" s="21"/>
      <c r="K248"/>
      <c r="L248"/>
      <c r="M248"/>
      <c r="N248"/>
    </row>
    <row r="249" spans="1:14" outlineLevel="1" x14ac:dyDescent="0.25">
      <c r="A249" s="23" t="s">
        <v>555</v>
      </c>
      <c r="D249"/>
      <c r="E249"/>
      <c r="F249"/>
      <c r="G249"/>
      <c r="H249" s="21"/>
      <c r="K249"/>
      <c r="L249"/>
      <c r="M249"/>
      <c r="N249"/>
    </row>
    <row r="250" spans="1:14" outlineLevel="1" x14ac:dyDescent="0.25">
      <c r="A250" s="23" t="s">
        <v>556</v>
      </c>
      <c r="D250"/>
      <c r="E250"/>
      <c r="F250"/>
      <c r="G250"/>
      <c r="H250" s="21"/>
      <c r="K250"/>
      <c r="L250"/>
      <c r="M250"/>
      <c r="N250"/>
    </row>
    <row r="251" spans="1:14" outlineLevel="1" x14ac:dyDescent="0.25">
      <c r="A251" s="23" t="s">
        <v>557</v>
      </c>
      <c r="D251"/>
      <c r="E251"/>
      <c r="F251"/>
      <c r="G251"/>
      <c r="H251" s="21"/>
      <c r="K251"/>
      <c r="L251"/>
      <c r="M251"/>
      <c r="N251"/>
    </row>
    <row r="252" spans="1:14" outlineLevel="1" x14ac:dyDescent="0.25">
      <c r="A252" s="23" t="s">
        <v>558</v>
      </c>
      <c r="D252"/>
      <c r="E252"/>
      <c r="F252"/>
      <c r="G252"/>
      <c r="H252" s="21"/>
      <c r="K252"/>
      <c r="L252"/>
      <c r="M252"/>
      <c r="N252"/>
    </row>
    <row r="253" spans="1:14" outlineLevel="1" x14ac:dyDescent="0.25">
      <c r="A253" s="23" t="s">
        <v>559</v>
      </c>
      <c r="D253"/>
      <c r="E253"/>
      <c r="F253"/>
      <c r="G253"/>
      <c r="H253" s="21"/>
      <c r="K253"/>
      <c r="L253"/>
      <c r="M253"/>
      <c r="N253"/>
    </row>
    <row r="254" spans="1:14" outlineLevel="1" x14ac:dyDescent="0.25">
      <c r="A254" s="23" t="s">
        <v>560</v>
      </c>
      <c r="D254"/>
      <c r="E254"/>
      <c r="F254"/>
      <c r="G254"/>
      <c r="H254" s="21"/>
      <c r="K254"/>
      <c r="L254"/>
      <c r="M254"/>
      <c r="N254"/>
    </row>
    <row r="255" spans="1:14" outlineLevel="1" x14ac:dyDescent="0.25">
      <c r="A255" s="23" t="s">
        <v>561</v>
      </c>
      <c r="D255"/>
      <c r="E255"/>
      <c r="F255"/>
      <c r="G255"/>
      <c r="H255" s="21"/>
      <c r="K255"/>
      <c r="L255"/>
      <c r="M255"/>
      <c r="N255"/>
    </row>
    <row r="256" spans="1:14" outlineLevel="1" x14ac:dyDescent="0.25">
      <c r="A256" s="23" t="s">
        <v>562</v>
      </c>
      <c r="D256"/>
      <c r="E256"/>
      <c r="F256"/>
      <c r="G256"/>
      <c r="H256" s="21"/>
      <c r="K256"/>
      <c r="L256"/>
      <c r="M256"/>
      <c r="N256"/>
    </row>
    <row r="257" spans="1:14" outlineLevel="1" x14ac:dyDescent="0.25">
      <c r="A257" s="23" t="s">
        <v>563</v>
      </c>
      <c r="D257"/>
      <c r="E257"/>
      <c r="F257"/>
      <c r="G257"/>
      <c r="H257" s="21"/>
      <c r="K257"/>
      <c r="L257"/>
      <c r="M257"/>
      <c r="N257"/>
    </row>
    <row r="258" spans="1:14" outlineLevel="1" x14ac:dyDescent="0.25">
      <c r="A258" s="23" t="s">
        <v>564</v>
      </c>
      <c r="D258"/>
      <c r="E258"/>
      <c r="F258"/>
      <c r="G258"/>
      <c r="H258" s="21"/>
      <c r="K258"/>
      <c r="L258"/>
      <c r="M258"/>
      <c r="N258"/>
    </row>
    <row r="259" spans="1:14" outlineLevel="1" x14ac:dyDescent="0.25">
      <c r="A259" s="23" t="s">
        <v>565</v>
      </c>
      <c r="D259"/>
      <c r="E259"/>
      <c r="F259"/>
      <c r="G259"/>
      <c r="H259" s="21"/>
      <c r="K259"/>
      <c r="L259"/>
      <c r="M259"/>
      <c r="N259"/>
    </row>
    <row r="260" spans="1:14" outlineLevel="1" x14ac:dyDescent="0.25">
      <c r="A260" s="23" t="s">
        <v>566</v>
      </c>
      <c r="D260"/>
      <c r="E260"/>
      <c r="F260"/>
      <c r="G260"/>
      <c r="H260" s="21"/>
      <c r="K260"/>
      <c r="L260"/>
      <c r="M260"/>
      <c r="N260"/>
    </row>
    <row r="261" spans="1:14" outlineLevel="1" x14ac:dyDescent="0.25">
      <c r="A261" s="23" t="s">
        <v>567</v>
      </c>
      <c r="D261"/>
      <c r="E261"/>
      <c r="F261"/>
      <c r="G261"/>
      <c r="H261" s="21"/>
      <c r="K261"/>
      <c r="L261"/>
      <c r="M261"/>
      <c r="N261"/>
    </row>
    <row r="262" spans="1:14" outlineLevel="1" x14ac:dyDescent="0.25">
      <c r="A262" s="23" t="s">
        <v>568</v>
      </c>
      <c r="D262"/>
      <c r="E262"/>
      <c r="F262"/>
      <c r="G262"/>
      <c r="H262" s="21"/>
      <c r="K262"/>
      <c r="L262"/>
      <c r="M262"/>
      <c r="N262"/>
    </row>
    <row r="263" spans="1:14" outlineLevel="1" x14ac:dyDescent="0.25">
      <c r="A263" s="23" t="s">
        <v>569</v>
      </c>
      <c r="D263"/>
      <c r="E263"/>
      <c r="F263"/>
      <c r="G263"/>
      <c r="H263" s="21"/>
      <c r="K263"/>
      <c r="L263"/>
      <c r="M263"/>
      <c r="N263"/>
    </row>
    <row r="264" spans="1:14" outlineLevel="1" x14ac:dyDescent="0.25">
      <c r="A264" s="23" t="s">
        <v>570</v>
      </c>
      <c r="D264"/>
      <c r="E264"/>
      <c r="F264"/>
      <c r="G264"/>
      <c r="H264" s="21"/>
      <c r="K264"/>
      <c r="L264"/>
      <c r="M264"/>
      <c r="N264"/>
    </row>
    <row r="265" spans="1:14" outlineLevel="1" x14ac:dyDescent="0.25">
      <c r="A265" s="23" t="s">
        <v>571</v>
      </c>
      <c r="D265"/>
      <c r="E265"/>
      <c r="F265"/>
      <c r="G265"/>
      <c r="H265" s="21"/>
      <c r="K265"/>
      <c r="L265"/>
      <c r="M265"/>
      <c r="N265"/>
    </row>
    <row r="266" spans="1:14" outlineLevel="1" x14ac:dyDescent="0.25">
      <c r="A266" s="23" t="s">
        <v>572</v>
      </c>
      <c r="D266"/>
      <c r="E266"/>
      <c r="F266"/>
      <c r="G266"/>
      <c r="H266" s="21"/>
      <c r="K266"/>
      <c r="L266"/>
      <c r="M266"/>
      <c r="N266"/>
    </row>
    <row r="267" spans="1:14" outlineLevel="1" x14ac:dyDescent="0.25">
      <c r="A267" s="23" t="s">
        <v>573</v>
      </c>
      <c r="D267"/>
      <c r="E267"/>
      <c r="F267"/>
      <c r="G267"/>
      <c r="H267" s="21"/>
      <c r="K267"/>
      <c r="L267"/>
      <c r="M267"/>
      <c r="N267"/>
    </row>
    <row r="268" spans="1:14" outlineLevel="1" x14ac:dyDescent="0.25">
      <c r="A268" s="23" t="s">
        <v>574</v>
      </c>
      <c r="D268"/>
      <c r="E268"/>
      <c r="F268"/>
      <c r="G268"/>
      <c r="H268" s="21"/>
      <c r="K268"/>
      <c r="L268"/>
      <c r="M268"/>
      <c r="N268"/>
    </row>
    <row r="269" spans="1:14" outlineLevel="1" x14ac:dyDescent="0.25">
      <c r="A269" s="23" t="s">
        <v>575</v>
      </c>
      <c r="D269"/>
      <c r="E269"/>
      <c r="F269"/>
      <c r="G269"/>
      <c r="H269" s="21"/>
      <c r="K269"/>
      <c r="L269"/>
      <c r="M269"/>
      <c r="N269"/>
    </row>
    <row r="270" spans="1:14" outlineLevel="1" x14ac:dyDescent="0.25">
      <c r="A270" s="23" t="s">
        <v>576</v>
      </c>
      <c r="D270"/>
      <c r="E270"/>
      <c r="F270"/>
      <c r="G270"/>
      <c r="H270" s="21"/>
      <c r="K270"/>
      <c r="L270"/>
      <c r="M270"/>
      <c r="N270"/>
    </row>
    <row r="271" spans="1:14" outlineLevel="1" x14ac:dyDescent="0.25">
      <c r="A271" s="23" t="s">
        <v>577</v>
      </c>
      <c r="D271"/>
      <c r="E271"/>
      <c r="F271"/>
      <c r="G271"/>
      <c r="H271" s="21"/>
      <c r="K271"/>
      <c r="L271"/>
      <c r="M271"/>
      <c r="N271"/>
    </row>
    <row r="272" spans="1:14" outlineLevel="1" x14ac:dyDescent="0.25">
      <c r="A272" s="23" t="s">
        <v>578</v>
      </c>
      <c r="D272"/>
      <c r="E272"/>
      <c r="F272"/>
      <c r="G272"/>
      <c r="H272" s="21"/>
      <c r="K272"/>
      <c r="L272"/>
      <c r="M272"/>
      <c r="N272"/>
    </row>
    <row r="273" spans="1:14" outlineLevel="1" x14ac:dyDescent="0.25">
      <c r="A273" s="23" t="s">
        <v>579</v>
      </c>
      <c r="D273"/>
      <c r="E273"/>
      <c r="F273"/>
      <c r="G273"/>
      <c r="H273" s="21"/>
      <c r="K273"/>
      <c r="L273"/>
      <c r="M273"/>
      <c r="N273"/>
    </row>
    <row r="274" spans="1:14" outlineLevel="1" x14ac:dyDescent="0.25">
      <c r="A274" s="23" t="s">
        <v>580</v>
      </c>
      <c r="D274"/>
      <c r="E274"/>
      <c r="F274"/>
      <c r="G274"/>
      <c r="H274" s="21"/>
      <c r="K274"/>
      <c r="L274"/>
      <c r="M274"/>
      <c r="N274"/>
    </row>
    <row r="275" spans="1:14" outlineLevel="1" x14ac:dyDescent="0.25">
      <c r="A275" s="23" t="s">
        <v>581</v>
      </c>
      <c r="D275"/>
      <c r="E275"/>
      <c r="F275"/>
      <c r="G275"/>
      <c r="H275" s="21"/>
      <c r="K275"/>
      <c r="L275"/>
      <c r="M275"/>
      <c r="N275"/>
    </row>
    <row r="276" spans="1:14" outlineLevel="1" x14ac:dyDescent="0.25">
      <c r="A276" s="23" t="s">
        <v>582</v>
      </c>
      <c r="D276"/>
      <c r="E276"/>
      <c r="F276"/>
      <c r="G276"/>
      <c r="H276" s="21"/>
      <c r="K276"/>
      <c r="L276"/>
      <c r="M276"/>
      <c r="N276"/>
    </row>
    <row r="277" spans="1:14" outlineLevel="1" x14ac:dyDescent="0.25">
      <c r="A277" s="23" t="s">
        <v>583</v>
      </c>
      <c r="D277"/>
      <c r="E277"/>
      <c r="F277"/>
      <c r="G277"/>
      <c r="H277" s="21"/>
      <c r="K277"/>
      <c r="L277"/>
      <c r="M277"/>
      <c r="N277"/>
    </row>
    <row r="278" spans="1:14" outlineLevel="1" x14ac:dyDescent="0.25">
      <c r="A278" s="23" t="s">
        <v>584</v>
      </c>
      <c r="D278"/>
      <c r="E278"/>
      <c r="F278"/>
      <c r="G278"/>
      <c r="H278" s="21"/>
      <c r="K278"/>
      <c r="L278"/>
      <c r="M278"/>
      <c r="N278"/>
    </row>
    <row r="279" spans="1:14" outlineLevel="1" x14ac:dyDescent="0.25">
      <c r="A279" s="23" t="s">
        <v>585</v>
      </c>
      <c r="D279"/>
      <c r="E279"/>
      <c r="F279"/>
      <c r="G279"/>
      <c r="H279" s="21"/>
      <c r="K279"/>
      <c r="L279"/>
      <c r="M279"/>
      <c r="N279"/>
    </row>
    <row r="280" spans="1:14" outlineLevel="1" x14ac:dyDescent="0.25">
      <c r="A280" s="23" t="s">
        <v>586</v>
      </c>
      <c r="D280"/>
      <c r="E280"/>
      <c r="F280"/>
      <c r="G280"/>
      <c r="H280" s="21"/>
      <c r="K280"/>
      <c r="L280"/>
      <c r="M280"/>
      <c r="N280"/>
    </row>
    <row r="281" spans="1:14" outlineLevel="1" x14ac:dyDescent="0.25">
      <c r="A281" s="23" t="s">
        <v>587</v>
      </c>
      <c r="D281"/>
      <c r="E281"/>
      <c r="F281"/>
      <c r="G281"/>
      <c r="H281" s="21"/>
      <c r="K281"/>
      <c r="L281"/>
      <c r="M281"/>
      <c r="N281"/>
    </row>
    <row r="282" spans="1:14" outlineLevel="1" x14ac:dyDescent="0.25">
      <c r="A282" s="23" t="s">
        <v>588</v>
      </c>
      <c r="D282"/>
      <c r="E282"/>
      <c r="F282"/>
      <c r="G282"/>
      <c r="H282" s="21"/>
      <c r="K282"/>
      <c r="L282"/>
      <c r="M282"/>
      <c r="N282"/>
    </row>
    <row r="283" spans="1:14" outlineLevel="1" x14ac:dyDescent="0.25">
      <c r="A283" s="23" t="s">
        <v>589</v>
      </c>
      <c r="D283"/>
      <c r="E283"/>
      <c r="F283"/>
      <c r="G283"/>
      <c r="H283" s="21"/>
      <c r="K283"/>
      <c r="L283"/>
      <c r="M283"/>
      <c r="N283"/>
    </row>
    <row r="284" spans="1:14" outlineLevel="1" x14ac:dyDescent="0.25">
      <c r="A284" s="23" t="s">
        <v>590</v>
      </c>
      <c r="D284"/>
      <c r="E284"/>
      <c r="F284"/>
      <c r="G284"/>
      <c r="H284" s="21"/>
      <c r="K284"/>
      <c r="L284"/>
      <c r="M284"/>
      <c r="N284"/>
    </row>
    <row r="285" spans="1:14" ht="18.75" customHeight="1" x14ac:dyDescent="0.25">
      <c r="A285" s="31"/>
      <c r="B285" s="31" t="s">
        <v>591</v>
      </c>
      <c r="C285" s="31" t="s">
        <v>592</v>
      </c>
      <c r="D285" s="31" t="s">
        <v>592</v>
      </c>
      <c r="E285" s="31"/>
      <c r="F285" s="32"/>
      <c r="G285" s="33"/>
      <c r="H285" s="21"/>
      <c r="I285" s="27"/>
      <c r="J285" s="27"/>
      <c r="K285" s="27"/>
      <c r="L285" s="27"/>
      <c r="M285" s="29"/>
    </row>
    <row r="286" spans="1:14" ht="18.75" customHeight="1" x14ac:dyDescent="0.25">
      <c r="A286" s="80" t="s">
        <v>593</v>
      </c>
      <c r="B286" s="81"/>
      <c r="C286" s="81"/>
      <c r="D286" s="81"/>
      <c r="E286" s="81"/>
      <c r="F286" s="82"/>
      <c r="G286" s="81"/>
      <c r="H286" s="21"/>
      <c r="I286" s="27"/>
      <c r="J286" s="27"/>
      <c r="K286" s="27"/>
      <c r="L286" s="27"/>
      <c r="M286" s="29"/>
    </row>
    <row r="287" spans="1:14" ht="18.75" customHeight="1" x14ac:dyDescent="0.25">
      <c r="A287" s="80" t="s">
        <v>594</v>
      </c>
      <c r="B287" s="81"/>
      <c r="C287" s="81"/>
      <c r="D287" s="81"/>
      <c r="E287" s="81"/>
      <c r="F287" s="82"/>
      <c r="G287" s="81"/>
      <c r="H287" s="21"/>
      <c r="I287" s="27"/>
      <c r="J287" s="27"/>
      <c r="K287" s="27"/>
      <c r="L287" s="27"/>
      <c r="M287" s="29"/>
    </row>
    <row r="288" spans="1:14" x14ac:dyDescent="0.25">
      <c r="A288" s="23" t="s">
        <v>595</v>
      </c>
      <c r="B288" s="35" t="s">
        <v>596</v>
      </c>
      <c r="C288" s="88">
        <f>ROW(B38)</f>
        <v>38</v>
      </c>
      <c r="D288" s="110"/>
      <c r="E288" s="110"/>
      <c r="F288" s="110"/>
      <c r="G288" s="110"/>
      <c r="H288" s="21"/>
      <c r="I288" s="35"/>
      <c r="J288" s="88"/>
      <c r="L288" s="110"/>
      <c r="M288" s="110"/>
      <c r="N288" s="110"/>
    </row>
    <row r="289" spans="1:14" x14ac:dyDescent="0.25">
      <c r="A289" s="23" t="s">
        <v>597</v>
      </c>
      <c r="B289" s="35" t="s">
        <v>598</v>
      </c>
      <c r="C289" s="88">
        <f>ROW(B39)</f>
        <v>39</v>
      </c>
      <c r="E289" s="110"/>
      <c r="F289" s="110"/>
      <c r="H289" s="21"/>
      <c r="I289" s="35"/>
      <c r="J289" s="88"/>
      <c r="L289" s="110"/>
      <c r="M289" s="110"/>
    </row>
    <row r="290" spans="1:14" ht="30" customHeight="1" x14ac:dyDescent="0.25">
      <c r="A290" s="23" t="s">
        <v>599</v>
      </c>
      <c r="B290" s="35" t="s">
        <v>600</v>
      </c>
      <c r="C290" s="77" t="s">
        <v>601</v>
      </c>
      <c r="G290" s="46"/>
      <c r="H290" s="21"/>
      <c r="I290" s="35"/>
      <c r="J290" s="88"/>
      <c r="K290" s="88"/>
      <c r="L290" s="46"/>
      <c r="M290" s="110"/>
      <c r="N290" s="46"/>
    </row>
    <row r="291" spans="1:14" x14ac:dyDescent="0.25">
      <c r="A291" s="23" t="s">
        <v>602</v>
      </c>
      <c r="B291" s="35" t="s">
        <v>603</v>
      </c>
      <c r="C291" s="88" t="str">
        <f ca="1">IF(ISREF(INDIRECT("'B1. HTT Mortgage Assets'!A1")),ROW('B1. HTT Mortgage Assets'!B43)&amp;" for Mortgage Assets","")</f>
        <v>43 for Mortgage Assets</v>
      </c>
      <c r="D291" s="88" t="str">
        <f ca="1">IF(ISREF(INDIRECT("'B2. HTT Public Sector Assets'!A1")),ROW(#REF!)&amp; " for Public Sector Assets","")</f>
        <v/>
      </c>
      <c r="E291" s="46"/>
      <c r="F291" s="110"/>
      <c r="H291" s="21"/>
      <c r="I291" s="35"/>
      <c r="J291" s="88"/>
    </row>
    <row r="292" spans="1:14" x14ac:dyDescent="0.25">
      <c r="A292" s="23" t="s">
        <v>604</v>
      </c>
      <c r="B292" s="35" t="s">
        <v>605</v>
      </c>
      <c r="C292" s="88">
        <f>ROW(B52)</f>
        <v>52</v>
      </c>
      <c r="G292" s="46"/>
      <c r="H292" s="21"/>
      <c r="I292" s="35"/>
      <c r="J292"/>
      <c r="K292" s="88"/>
      <c r="L292" s="46"/>
      <c r="N292" s="46"/>
    </row>
    <row r="293" spans="1:14" x14ac:dyDescent="0.25">
      <c r="A293" s="23" t="s">
        <v>606</v>
      </c>
      <c r="B293" s="35" t="s">
        <v>607</v>
      </c>
      <c r="C293" s="83" t="str">
        <f ca="1">IF(ISREF(INDIRECT("'B1. HTT Mortgage Assets'!A1")),ROW('B1. HTT Mortgage Assets'!B186)&amp;" for Residential Mortgage Assets","")</f>
        <v>186 for Residential Mortgage Assets</v>
      </c>
      <c r="D293" s="88" t="str">
        <f ca="1">IF(ISREF(INDIRECT("'B1. HTT Mortgage Assets'!A1")),ROW('B1. HTT Mortgage Assets'!B424 )&amp; " for Commercial Mortgage Assets","")</f>
        <v>424 for Commercial Mortgage Assets</v>
      </c>
      <c r="E293" s="46"/>
      <c r="F293" s="88" t="str">
        <f ca="1">IF(ISREF(INDIRECT("'B2. HTT Public Sector Assets'!A1")),ROW(#REF!)&amp; " for Public Sector Assets","")</f>
        <v/>
      </c>
      <c r="G293" s="88" t="str">
        <f ca="1">IF(ISREF(INDIRECT("'B3. HTT Shipping Assets'!A1")),ROW(#REF!)&amp; " for Shipping Assets","")</f>
        <v/>
      </c>
      <c r="H293" s="21"/>
      <c r="I293" s="35"/>
      <c r="M293" s="46"/>
    </row>
    <row r="294" spans="1:14" x14ac:dyDescent="0.25">
      <c r="A294" s="23" t="s">
        <v>608</v>
      </c>
      <c r="B294" s="35" t="s">
        <v>609</v>
      </c>
      <c r="C294" s="83" t="s">
        <v>610</v>
      </c>
      <c r="H294" s="21"/>
      <c r="I294" s="35"/>
      <c r="J294" s="88"/>
      <c r="M294" s="46"/>
    </row>
    <row r="295" spans="1:14" x14ac:dyDescent="0.25">
      <c r="A295" s="23" t="s">
        <v>611</v>
      </c>
      <c r="B295" s="35" t="s">
        <v>612</v>
      </c>
      <c r="C295" s="88" t="str">
        <f ca="1">IF(ISREF(INDIRECT("'B1. HTT Mortgage Assets'!A1")),ROW('B1. HTT Mortgage Assets'!B149)&amp;" for Mortgage Assets","")</f>
        <v>149 for Mortgage Assets</v>
      </c>
      <c r="D295" s="88" t="str">
        <f ca="1">IF(ISREF(INDIRECT("'B2. HTT Public Sector Assets'!A1")),ROW(#REF!)&amp;" for Public Sector Assets","")</f>
        <v/>
      </c>
      <c r="F295" s="88" t="str">
        <f ca="1">IF(ISREF(INDIRECT("'B3. HTT Shipping Assets'!A1")),ROW(#REF!)&amp;" for Shipping Assets","")</f>
        <v/>
      </c>
      <c r="H295" s="21"/>
      <c r="I295" s="35"/>
      <c r="J295" s="88"/>
      <c r="L295" s="46"/>
      <c r="M295" s="46"/>
    </row>
    <row r="296" spans="1:14" x14ac:dyDescent="0.25">
      <c r="A296" s="23" t="s">
        <v>613</v>
      </c>
      <c r="B296" s="35" t="s">
        <v>614</v>
      </c>
      <c r="C296" s="88">
        <f>ROW(B111)</f>
        <v>111</v>
      </c>
      <c r="F296" s="46"/>
      <c r="H296" s="21"/>
      <c r="I296" s="35"/>
      <c r="J296" s="88"/>
      <c r="L296" s="46"/>
      <c r="M296" s="46"/>
    </row>
    <row r="297" spans="1:14" x14ac:dyDescent="0.25">
      <c r="A297" s="23" t="s">
        <v>615</v>
      </c>
      <c r="B297" s="35" t="s">
        <v>616</v>
      </c>
      <c r="C297" s="88">
        <f>ROW(B163)</f>
        <v>163</v>
      </c>
      <c r="E297" s="46"/>
      <c r="F297" s="46"/>
      <c r="H297" s="21"/>
      <c r="J297" s="88"/>
      <c r="L297" s="46"/>
    </row>
    <row r="298" spans="1:14" x14ac:dyDescent="0.25">
      <c r="A298" s="23" t="s">
        <v>617</v>
      </c>
      <c r="B298" s="35" t="s">
        <v>618</v>
      </c>
      <c r="C298" s="88">
        <f>ROW(B137)</f>
        <v>137</v>
      </c>
      <c r="E298" s="46"/>
      <c r="F298" s="46"/>
      <c r="H298" s="21"/>
      <c r="I298" s="35"/>
      <c r="J298" s="88"/>
      <c r="L298" s="46"/>
    </row>
    <row r="299" spans="1:14" x14ac:dyDescent="0.25">
      <c r="A299" s="23" t="s">
        <v>619</v>
      </c>
      <c r="B299" s="35" t="s">
        <v>620</v>
      </c>
      <c r="C299" s="77"/>
      <c r="E299" s="46"/>
      <c r="H299" s="21"/>
      <c r="I299" s="35"/>
      <c r="J299" s="23" t="s">
        <v>621</v>
      </c>
      <c r="L299" s="46"/>
    </row>
    <row r="300" spans="1:14" x14ac:dyDescent="0.25">
      <c r="A300" s="23" t="s">
        <v>622</v>
      </c>
      <c r="B300" s="35" t="s">
        <v>623</v>
      </c>
      <c r="C300" s="88" t="s">
        <v>624</v>
      </c>
      <c r="D300" s="88" t="s">
        <v>625</v>
      </c>
      <c r="E300" s="46"/>
      <c r="F300" s="88" t="s">
        <v>626</v>
      </c>
      <c r="H300" s="21"/>
      <c r="I300" s="35"/>
      <c r="J300" s="23" t="s">
        <v>627</v>
      </c>
      <c r="K300" s="88"/>
      <c r="L300" s="46"/>
    </row>
    <row r="301" spans="1:14" outlineLevel="1" x14ac:dyDescent="0.25">
      <c r="A301" s="23" t="s">
        <v>628</v>
      </c>
      <c r="B301" s="35" t="s">
        <v>629</v>
      </c>
      <c r="C301" s="88" t="s">
        <v>630</v>
      </c>
      <c r="H301" s="21"/>
      <c r="I301" s="35"/>
      <c r="J301" s="23" t="s">
        <v>631</v>
      </c>
      <c r="K301" s="88"/>
      <c r="L301" s="46"/>
    </row>
    <row r="302" spans="1:14" outlineLevel="1" x14ac:dyDescent="0.25">
      <c r="A302" s="23" t="s">
        <v>632</v>
      </c>
      <c r="B302" s="35" t="s">
        <v>633</v>
      </c>
      <c r="C302" s="88" t="str">
        <f>ROW('C. HTT Harmonised Glossary'!B18)&amp;" for Harmonised Glossary"</f>
        <v>18 for Harmonised Glossary</v>
      </c>
      <c r="H302" s="21"/>
      <c r="I302" s="35"/>
      <c r="J302" s="23" t="s">
        <v>634</v>
      </c>
      <c r="K302" s="88"/>
      <c r="L302" s="46"/>
    </row>
    <row r="303" spans="1:14" outlineLevel="1" x14ac:dyDescent="0.25">
      <c r="A303" s="23" t="s">
        <v>635</v>
      </c>
      <c r="B303" s="35" t="s">
        <v>636</v>
      </c>
      <c r="C303" s="88">
        <f>ROW(B65)</f>
        <v>65</v>
      </c>
      <c r="H303" s="21"/>
      <c r="I303" s="35"/>
      <c r="J303" s="88"/>
      <c r="K303" s="88"/>
      <c r="L303" s="46"/>
    </row>
    <row r="304" spans="1:14" outlineLevel="1" x14ac:dyDescent="0.25">
      <c r="A304" s="23" t="s">
        <v>637</v>
      </c>
      <c r="B304" s="35" t="s">
        <v>638</v>
      </c>
      <c r="C304" s="88">
        <f>ROW(B88)</f>
        <v>88</v>
      </c>
      <c r="H304" s="21"/>
      <c r="I304" s="35"/>
      <c r="J304" s="88"/>
      <c r="K304" s="88"/>
      <c r="L304" s="46"/>
    </row>
    <row r="305" spans="1:13" outlineLevel="1" x14ac:dyDescent="0.25">
      <c r="A305" s="23" t="s">
        <v>639</v>
      </c>
      <c r="B305" s="35" t="s">
        <v>640</v>
      </c>
      <c r="C305" s="88" t="s">
        <v>641</v>
      </c>
      <c r="E305" s="46"/>
      <c r="H305" s="21"/>
      <c r="I305" s="35"/>
      <c r="J305" s="88"/>
      <c r="K305" s="88"/>
      <c r="L305" s="46"/>
    </row>
    <row r="306" spans="1:13" outlineLevel="1" x14ac:dyDescent="0.25">
      <c r="A306" s="23" t="s">
        <v>642</v>
      </c>
      <c r="B306" s="35" t="s">
        <v>643</v>
      </c>
      <c r="C306" s="88">
        <v>44</v>
      </c>
      <c r="E306" s="46"/>
      <c r="H306" s="21"/>
      <c r="I306" s="35"/>
      <c r="J306" s="88"/>
      <c r="K306" s="88"/>
      <c r="L306" s="46"/>
    </row>
    <row r="307" spans="1:13" outlineLevel="1" x14ac:dyDescent="0.25">
      <c r="A307" s="23" t="s">
        <v>644</v>
      </c>
      <c r="B307" s="35" t="s">
        <v>645</v>
      </c>
      <c r="C307" s="88" t="str">
        <f ca="1">IF(ISREF(INDIRECT("'B1. HTT Mortgage Assets'!A1")),ROW('B1. HTT Mortgage Assets'!B179)&amp; " for Mortgage Assets","")</f>
        <v>179 for Mortgage Assets</v>
      </c>
      <c r="D307" s="88" t="str">
        <f ca="1">IF(ISREF(INDIRECT("'B2. HTT Public Sector Assets'!A1")),ROW(#REF!)&amp; " for Public Sector Assets","")</f>
        <v/>
      </c>
      <c r="E307" s="46"/>
      <c r="F307" s="88" t="str">
        <f ca="1">IF(ISREF(INDIRECT("'B3. HTT Shipping Assets'!A1")),ROW(#REF!)&amp; " for Shipping Assets","")</f>
        <v/>
      </c>
      <c r="H307" s="21"/>
      <c r="I307" s="35"/>
      <c r="J307" s="88"/>
      <c r="K307" s="88"/>
      <c r="L307" s="46"/>
    </row>
    <row r="308" spans="1:13" outlineLevel="1" x14ac:dyDescent="0.25">
      <c r="A308" s="23" t="s">
        <v>646</v>
      </c>
      <c r="B308" s="35"/>
      <c r="E308" s="46"/>
      <c r="H308" s="21"/>
      <c r="I308" s="35"/>
      <c r="J308" s="88"/>
      <c r="K308" s="88"/>
      <c r="L308" s="46"/>
    </row>
    <row r="309" spans="1:13" outlineLevel="1" x14ac:dyDescent="0.25">
      <c r="A309" s="23" t="s">
        <v>647</v>
      </c>
      <c r="E309" s="46"/>
      <c r="H309" s="21"/>
      <c r="I309" s="35"/>
      <c r="J309" s="88"/>
      <c r="K309" s="88"/>
      <c r="L309" s="46"/>
    </row>
    <row r="310" spans="1:13" outlineLevel="1" x14ac:dyDescent="0.25">
      <c r="A310" s="23" t="s">
        <v>648</v>
      </c>
      <c r="H310" s="21"/>
    </row>
    <row r="311" spans="1:13" ht="37.5" customHeight="1" x14ac:dyDescent="0.25">
      <c r="A311" s="32"/>
      <c r="B311" s="31" t="s">
        <v>185</v>
      </c>
      <c r="C311" s="32"/>
      <c r="D311" s="32"/>
      <c r="E311" s="32"/>
      <c r="F311" s="32"/>
      <c r="G311" s="33"/>
      <c r="H311" s="21"/>
      <c r="I311" s="27"/>
      <c r="J311" s="29"/>
      <c r="K311" s="29"/>
      <c r="L311" s="29"/>
      <c r="M311" s="29"/>
    </row>
    <row r="312" spans="1:13" x14ac:dyDescent="0.25">
      <c r="A312" s="23" t="s">
        <v>649</v>
      </c>
      <c r="B312" s="35" t="s">
        <v>650</v>
      </c>
      <c r="C312" s="23">
        <v>0</v>
      </c>
      <c r="H312" s="21"/>
      <c r="I312" s="35"/>
      <c r="J312" s="88"/>
    </row>
    <row r="313" spans="1:13" outlineLevel="1" x14ac:dyDescent="0.25">
      <c r="A313" s="23" t="s">
        <v>651</v>
      </c>
      <c r="B313" s="35" t="s">
        <v>652</v>
      </c>
      <c r="C313" s="23" t="s">
        <v>539</v>
      </c>
      <c r="H313" s="21"/>
      <c r="I313" s="35"/>
      <c r="J313" s="88"/>
    </row>
    <row r="314" spans="1:13" outlineLevel="1" x14ac:dyDescent="0.25">
      <c r="A314" s="23" t="s">
        <v>653</v>
      </c>
      <c r="B314" s="35" t="s">
        <v>654</v>
      </c>
      <c r="C314" s="23" t="s">
        <v>539</v>
      </c>
      <c r="H314" s="21"/>
      <c r="I314" s="35"/>
      <c r="J314" s="88"/>
    </row>
    <row r="315" spans="1:13" outlineLevel="1" x14ac:dyDescent="0.25">
      <c r="A315" s="23" t="s">
        <v>655</v>
      </c>
      <c r="B315" s="35"/>
      <c r="C315" s="88"/>
      <c r="H315" s="21"/>
      <c r="I315" s="35"/>
      <c r="J315" s="88"/>
    </row>
    <row r="316" spans="1:13" outlineLevel="1" x14ac:dyDescent="0.25">
      <c r="A316" s="23" t="s">
        <v>656</v>
      </c>
      <c r="B316" s="35"/>
      <c r="C316" s="88"/>
      <c r="H316" s="21"/>
      <c r="I316" s="35"/>
      <c r="J316" s="88"/>
    </row>
    <row r="317" spans="1:13" outlineLevel="1" x14ac:dyDescent="0.25">
      <c r="A317" s="23" t="s">
        <v>657</v>
      </c>
      <c r="B317" s="35"/>
      <c r="C317" s="88"/>
      <c r="H317" s="21"/>
      <c r="I317" s="35"/>
      <c r="J317" s="88"/>
    </row>
    <row r="318" spans="1:13" outlineLevel="1" x14ac:dyDescent="0.25">
      <c r="A318" s="23" t="s">
        <v>658</v>
      </c>
      <c r="B318" s="35"/>
      <c r="C318" s="88"/>
      <c r="H318" s="21"/>
      <c r="I318" s="35"/>
      <c r="J318" s="88"/>
    </row>
    <row r="319" spans="1:13" ht="18.75" customHeight="1" x14ac:dyDescent="0.25">
      <c r="A319" s="32"/>
      <c r="B319" s="31" t="s">
        <v>186</v>
      </c>
      <c r="C319" s="32"/>
      <c r="D319" s="32"/>
      <c r="E319" s="32"/>
      <c r="F319" s="32"/>
      <c r="G319" s="33"/>
      <c r="H319" s="21"/>
      <c r="I319" s="27"/>
      <c r="J319" s="29"/>
      <c r="K319" s="29"/>
      <c r="L319" s="29"/>
      <c r="M319" s="29"/>
    </row>
    <row r="320" spans="1:13" ht="15" customHeight="1" outlineLevel="1" x14ac:dyDescent="0.25">
      <c r="A320" s="37"/>
      <c r="B320" s="71" t="s">
        <v>659</v>
      </c>
      <c r="C320" s="37"/>
      <c r="D320" s="37"/>
      <c r="E320" s="38"/>
      <c r="F320" s="39"/>
      <c r="G320" s="39"/>
      <c r="H320" s="21"/>
      <c r="L320" s="21"/>
      <c r="M320" s="21"/>
    </row>
    <row r="321" spans="1:8" outlineLevel="1" x14ac:dyDescent="0.25">
      <c r="A321" s="23" t="s">
        <v>660</v>
      </c>
      <c r="B321" s="35" t="s">
        <v>661</v>
      </c>
      <c r="C321" s="35"/>
      <c r="H321" s="21"/>
    </row>
    <row r="322" spans="1:8" outlineLevel="1" x14ac:dyDescent="0.25">
      <c r="A322" s="23" t="s">
        <v>662</v>
      </c>
      <c r="B322" s="35" t="s">
        <v>663</v>
      </c>
      <c r="C322" s="35"/>
      <c r="H322" s="21"/>
    </row>
    <row r="323" spans="1:8" outlineLevel="1" x14ac:dyDescent="0.25">
      <c r="A323" s="23" t="s">
        <v>664</v>
      </c>
      <c r="B323" s="35" t="s">
        <v>665</v>
      </c>
      <c r="C323" s="35"/>
      <c r="H323" s="21"/>
    </row>
    <row r="324" spans="1:8" outlineLevel="1" x14ac:dyDescent="0.25">
      <c r="A324" s="23" t="s">
        <v>666</v>
      </c>
      <c r="B324" s="35" t="s">
        <v>667</v>
      </c>
      <c r="H324" s="21"/>
    </row>
    <row r="325" spans="1:8" outlineLevel="1" x14ac:dyDescent="0.25">
      <c r="A325" s="23" t="s">
        <v>668</v>
      </c>
      <c r="B325" s="35" t="s">
        <v>669</v>
      </c>
      <c r="H325" s="21"/>
    </row>
    <row r="326" spans="1:8" outlineLevel="1" x14ac:dyDescent="0.25">
      <c r="A326" s="23" t="s">
        <v>670</v>
      </c>
      <c r="B326" s="35" t="s">
        <v>671</v>
      </c>
      <c r="H326" s="21"/>
    </row>
    <row r="327" spans="1:8" outlineLevel="1" x14ac:dyDescent="0.25">
      <c r="A327" s="23" t="s">
        <v>672</v>
      </c>
      <c r="B327" s="35" t="s">
        <v>673</v>
      </c>
      <c r="H327" s="21"/>
    </row>
    <row r="328" spans="1:8" outlineLevel="1" x14ac:dyDescent="0.25">
      <c r="A328" s="23" t="s">
        <v>674</v>
      </c>
      <c r="B328" s="35" t="s">
        <v>675</v>
      </c>
      <c r="H328" s="21"/>
    </row>
    <row r="329" spans="1:8" outlineLevel="1" x14ac:dyDescent="0.25">
      <c r="A329" s="23" t="s">
        <v>676</v>
      </c>
      <c r="B329" s="35" t="s">
        <v>677</v>
      </c>
      <c r="H329" s="21"/>
    </row>
    <row r="330" spans="1:8" outlineLevel="1" x14ac:dyDescent="0.25">
      <c r="A330" s="23" t="s">
        <v>678</v>
      </c>
      <c r="B330" s="40" t="s">
        <v>679</v>
      </c>
      <c r="H330" s="21"/>
    </row>
    <row r="331" spans="1:8" outlineLevel="1" x14ac:dyDescent="0.25">
      <c r="A331" s="23" t="s">
        <v>680</v>
      </c>
      <c r="B331" s="40" t="s">
        <v>679</v>
      </c>
      <c r="H331" s="21"/>
    </row>
    <row r="332" spans="1:8" outlineLevel="1" x14ac:dyDescent="0.25">
      <c r="A332" s="23" t="s">
        <v>681</v>
      </c>
      <c r="B332" s="40" t="s">
        <v>679</v>
      </c>
      <c r="H332" s="21"/>
    </row>
    <row r="333" spans="1:8" outlineLevel="1" x14ac:dyDescent="0.25">
      <c r="A333" s="23" t="s">
        <v>682</v>
      </c>
      <c r="B333" s="40" t="s">
        <v>679</v>
      </c>
      <c r="H333" s="21"/>
    </row>
    <row r="334" spans="1:8" outlineLevel="1" x14ac:dyDescent="0.25">
      <c r="A334" s="23" t="s">
        <v>683</v>
      </c>
      <c r="B334" s="40" t="s">
        <v>679</v>
      </c>
      <c r="H334" s="21"/>
    </row>
    <row r="335" spans="1:8" outlineLevel="1" x14ac:dyDescent="0.25">
      <c r="A335" s="23" t="s">
        <v>684</v>
      </c>
      <c r="B335" s="40" t="s">
        <v>679</v>
      </c>
      <c r="H335" s="21"/>
    </row>
    <row r="336" spans="1:8" outlineLevel="1" x14ac:dyDescent="0.25">
      <c r="A336" s="23" t="s">
        <v>685</v>
      </c>
      <c r="B336" s="40" t="s">
        <v>679</v>
      </c>
      <c r="H336" s="21"/>
    </row>
    <row r="337" spans="1:8" outlineLevel="1" x14ac:dyDescent="0.25">
      <c r="A337" s="23" t="s">
        <v>686</v>
      </c>
      <c r="B337" s="40" t="s">
        <v>679</v>
      </c>
      <c r="H337" s="21"/>
    </row>
    <row r="338" spans="1:8" outlineLevel="1" x14ac:dyDescent="0.25">
      <c r="A338" s="23" t="s">
        <v>687</v>
      </c>
      <c r="B338" s="40" t="s">
        <v>679</v>
      </c>
      <c r="H338" s="21"/>
    </row>
    <row r="339" spans="1:8" outlineLevel="1" x14ac:dyDescent="0.25">
      <c r="A339" s="23" t="s">
        <v>688</v>
      </c>
      <c r="B339" s="40" t="s">
        <v>679</v>
      </c>
      <c r="H339" s="21"/>
    </row>
    <row r="340" spans="1:8" outlineLevel="1" x14ac:dyDescent="0.25">
      <c r="A340" s="23" t="s">
        <v>689</v>
      </c>
      <c r="B340" s="40" t="s">
        <v>679</v>
      </c>
      <c r="H340" s="21"/>
    </row>
    <row r="341" spans="1:8" outlineLevel="1" x14ac:dyDescent="0.25">
      <c r="A341" s="23" t="s">
        <v>690</v>
      </c>
      <c r="B341" s="40" t="s">
        <v>679</v>
      </c>
      <c r="H341" s="21"/>
    </row>
    <row r="342" spans="1:8" outlineLevel="1" x14ac:dyDescent="0.25">
      <c r="A342" s="23" t="s">
        <v>691</v>
      </c>
      <c r="B342" s="40" t="s">
        <v>679</v>
      </c>
      <c r="H342" s="21"/>
    </row>
    <row r="343" spans="1:8" outlineLevel="1" x14ac:dyDescent="0.25">
      <c r="A343" s="23" t="s">
        <v>692</v>
      </c>
      <c r="B343" s="40" t="s">
        <v>679</v>
      </c>
      <c r="H343" s="21"/>
    </row>
    <row r="344" spans="1:8" outlineLevel="1" x14ac:dyDescent="0.25">
      <c r="A344" s="23" t="s">
        <v>693</v>
      </c>
      <c r="B344" s="40" t="s">
        <v>679</v>
      </c>
      <c r="H344" s="21"/>
    </row>
    <row r="345" spans="1:8" outlineLevel="1" x14ac:dyDescent="0.25">
      <c r="A345" s="23" t="s">
        <v>694</v>
      </c>
      <c r="B345" s="40" t="s">
        <v>679</v>
      </c>
      <c r="H345" s="21"/>
    </row>
    <row r="346" spans="1:8" outlineLevel="1" x14ac:dyDescent="0.25">
      <c r="A346" s="23" t="s">
        <v>695</v>
      </c>
      <c r="B346" s="40" t="s">
        <v>679</v>
      </c>
      <c r="H346" s="21"/>
    </row>
    <row r="347" spans="1:8" outlineLevel="1" x14ac:dyDescent="0.25">
      <c r="A347" s="23" t="s">
        <v>696</v>
      </c>
      <c r="B347" s="40" t="s">
        <v>679</v>
      </c>
      <c r="H347" s="21"/>
    </row>
    <row r="348" spans="1:8" outlineLevel="1" x14ac:dyDescent="0.25">
      <c r="A348" s="23" t="s">
        <v>697</v>
      </c>
      <c r="B348" s="40" t="s">
        <v>679</v>
      </c>
      <c r="H348" s="21"/>
    </row>
    <row r="349" spans="1:8" outlineLevel="1" x14ac:dyDescent="0.25">
      <c r="A349" s="23" t="s">
        <v>698</v>
      </c>
      <c r="B349" s="40" t="s">
        <v>679</v>
      </c>
      <c r="H349" s="21"/>
    </row>
    <row r="350" spans="1:8" outlineLevel="1" x14ac:dyDescent="0.25">
      <c r="A350" s="23" t="s">
        <v>699</v>
      </c>
      <c r="B350" s="40" t="s">
        <v>679</v>
      </c>
      <c r="H350" s="21"/>
    </row>
    <row r="351" spans="1:8" outlineLevel="1" x14ac:dyDescent="0.25">
      <c r="A351" s="23" t="s">
        <v>700</v>
      </c>
      <c r="B351" s="40" t="s">
        <v>679</v>
      </c>
      <c r="H351" s="21"/>
    </row>
    <row r="352" spans="1:8" outlineLevel="1" x14ac:dyDescent="0.25">
      <c r="A352" s="23" t="s">
        <v>701</v>
      </c>
      <c r="B352" s="40" t="s">
        <v>679</v>
      </c>
      <c r="H352" s="21"/>
    </row>
    <row r="353" spans="1:8" outlineLevel="1" x14ac:dyDescent="0.25">
      <c r="A353" s="23" t="s">
        <v>702</v>
      </c>
      <c r="B353" s="40" t="s">
        <v>679</v>
      </c>
      <c r="H353" s="21"/>
    </row>
    <row r="354" spans="1:8" outlineLevel="1" x14ac:dyDescent="0.25">
      <c r="A354" s="23" t="s">
        <v>703</v>
      </c>
      <c r="B354" s="40" t="s">
        <v>679</v>
      </c>
      <c r="H354" s="21"/>
    </row>
    <row r="355" spans="1:8" outlineLevel="1" x14ac:dyDescent="0.25">
      <c r="A355" s="23" t="s">
        <v>704</v>
      </c>
      <c r="B355" s="40" t="s">
        <v>679</v>
      </c>
      <c r="H355" s="21"/>
    </row>
    <row r="356" spans="1:8" outlineLevel="1" x14ac:dyDescent="0.25">
      <c r="A356" s="23" t="s">
        <v>705</v>
      </c>
      <c r="B356" s="40" t="s">
        <v>679</v>
      </c>
      <c r="H356" s="21"/>
    </row>
    <row r="357" spans="1:8" outlineLevel="1" x14ac:dyDescent="0.25">
      <c r="A357" s="23" t="s">
        <v>706</v>
      </c>
      <c r="B357" s="40" t="s">
        <v>679</v>
      </c>
      <c r="H357" s="21"/>
    </row>
    <row r="358" spans="1:8" outlineLevel="1" x14ac:dyDescent="0.25">
      <c r="A358" s="23" t="s">
        <v>707</v>
      </c>
      <c r="B358" s="40" t="s">
        <v>679</v>
      </c>
      <c r="H358" s="21"/>
    </row>
    <row r="359" spans="1:8" outlineLevel="1" x14ac:dyDescent="0.25">
      <c r="A359" s="23" t="s">
        <v>708</v>
      </c>
      <c r="B359" s="40" t="s">
        <v>679</v>
      </c>
      <c r="H359" s="21"/>
    </row>
    <row r="360" spans="1:8" outlineLevel="1" x14ac:dyDescent="0.25">
      <c r="A360" s="23" t="s">
        <v>709</v>
      </c>
      <c r="B360" s="40" t="s">
        <v>679</v>
      </c>
      <c r="H360" s="21"/>
    </row>
    <row r="361" spans="1:8" outlineLevel="1" x14ac:dyDescent="0.25">
      <c r="A361" s="23" t="s">
        <v>710</v>
      </c>
      <c r="B361" s="40" t="s">
        <v>679</v>
      </c>
      <c r="H361" s="21"/>
    </row>
    <row r="362" spans="1:8" outlineLevel="1" x14ac:dyDescent="0.25">
      <c r="A362" s="23" t="s">
        <v>711</v>
      </c>
      <c r="B362" s="40" t="s">
        <v>679</v>
      </c>
      <c r="H362" s="21"/>
    </row>
    <row r="363" spans="1:8" outlineLevel="1" x14ac:dyDescent="0.25">
      <c r="A363" s="23" t="s">
        <v>712</v>
      </c>
      <c r="B363" s="40" t="s">
        <v>679</v>
      </c>
      <c r="H363" s="21"/>
    </row>
    <row r="364" spans="1:8" outlineLevel="1" x14ac:dyDescent="0.25">
      <c r="A364" s="23" t="s">
        <v>713</v>
      </c>
      <c r="B364" s="40" t="s">
        <v>679</v>
      </c>
      <c r="H364" s="21"/>
    </row>
    <row r="365" spans="1:8" outlineLevel="1" x14ac:dyDescent="0.25">
      <c r="A365" s="23" t="s">
        <v>714</v>
      </c>
      <c r="B365" s="40" t="s">
        <v>679</v>
      </c>
      <c r="H365" s="21"/>
    </row>
    <row r="366" spans="1:8" x14ac:dyDescent="0.25">
      <c r="H366" s="21"/>
    </row>
    <row r="367" spans="1:8" x14ac:dyDescent="0.25">
      <c r="H367" s="21"/>
    </row>
    <row r="368" spans="1:8" x14ac:dyDescent="0.25">
      <c r="H368" s="21"/>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sheetData>
  <phoneticPr fontId="40"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E36E00"/>
  </sheetPr>
  <dimension ref="A1:N622"/>
  <sheetViews>
    <sheetView topLeftCell="A21" workbookViewId="0">
      <selection activeCell="F28" sqref="F28"/>
    </sheetView>
  </sheetViews>
  <sheetFormatPr defaultColWidth="8.85546875" defaultRowHeight="15" outlineLevelRow="1" x14ac:dyDescent="0.25"/>
  <cols>
    <col min="1" max="1" width="13.85546875" style="23" customWidth="1"/>
    <col min="2" max="2" width="62.85546875" style="23" customWidth="1"/>
    <col min="3" max="3" width="41" style="23" customWidth="1"/>
    <col min="4" max="4" width="40.85546875" style="23" customWidth="1"/>
    <col min="5" max="5" width="6.7109375" style="23" customWidth="1"/>
    <col min="6" max="6" width="41.5703125" style="23" customWidth="1"/>
    <col min="7" max="7" width="41.5703125" style="21" customWidth="1"/>
    <col min="8" max="8" width="8.85546875" style="41" customWidth="1"/>
    <col min="9" max="16384" width="8.85546875" style="41"/>
  </cols>
  <sheetData>
    <row r="1" spans="1:7" ht="31.5" customHeight="1" x14ac:dyDescent="0.25">
      <c r="A1" s="20" t="s">
        <v>715</v>
      </c>
      <c r="B1" s="20"/>
      <c r="C1" s="21"/>
      <c r="D1" s="21"/>
      <c r="E1" s="21"/>
      <c r="F1" s="2" t="s">
        <v>176</v>
      </c>
    </row>
    <row r="2" spans="1:7" ht="15.75" customHeight="1" x14ac:dyDescent="0.25">
      <c r="A2" s="21"/>
      <c r="B2" s="21"/>
      <c r="C2" s="21"/>
      <c r="D2" s="21"/>
      <c r="E2" s="21"/>
      <c r="F2" s="21"/>
    </row>
    <row r="3" spans="1:7" ht="19.5" customHeight="1" x14ac:dyDescent="0.25">
      <c r="A3" s="24"/>
      <c r="B3" s="25" t="s">
        <v>177</v>
      </c>
      <c r="C3" s="79" t="s">
        <v>178</v>
      </c>
      <c r="D3" s="24"/>
      <c r="E3" s="24"/>
      <c r="F3" s="21"/>
      <c r="G3" s="24"/>
    </row>
    <row r="4" spans="1:7" ht="15.75" customHeight="1" x14ac:dyDescent="0.25"/>
    <row r="5" spans="1:7" ht="18.75" customHeight="1" x14ac:dyDescent="0.25">
      <c r="A5" s="27"/>
      <c r="B5" s="28" t="s">
        <v>716</v>
      </c>
      <c r="C5" s="27"/>
      <c r="E5" s="29"/>
      <c r="F5" s="29"/>
    </row>
    <row r="6" spans="1:7" x14ac:dyDescent="0.25">
      <c r="B6" s="30" t="s">
        <v>717</v>
      </c>
    </row>
    <row r="7" spans="1:7" x14ac:dyDescent="0.25">
      <c r="B7" s="30" t="s">
        <v>718</v>
      </c>
    </row>
    <row r="8" spans="1:7" ht="15.75" customHeight="1" x14ac:dyDescent="0.25">
      <c r="B8" s="108" t="s">
        <v>719</v>
      </c>
    </row>
    <row r="9" spans="1:7" x14ac:dyDescent="0.25">
      <c r="B9" s="88"/>
    </row>
    <row r="10" spans="1:7" ht="37.5" customHeight="1" x14ac:dyDescent="0.25">
      <c r="A10" s="31" t="s">
        <v>187</v>
      </c>
      <c r="B10" s="31" t="s">
        <v>717</v>
      </c>
      <c r="C10" s="32"/>
      <c r="D10" s="32"/>
      <c r="E10" s="32"/>
      <c r="F10" s="32"/>
      <c r="G10" s="33"/>
    </row>
    <row r="11" spans="1:7" ht="15" customHeight="1" x14ac:dyDescent="0.25">
      <c r="A11" s="37"/>
      <c r="B11" s="71" t="s">
        <v>720</v>
      </c>
      <c r="C11" s="37" t="s">
        <v>228</v>
      </c>
      <c r="D11" s="37"/>
      <c r="E11" s="37"/>
      <c r="F11" s="39" t="s">
        <v>721</v>
      </c>
      <c r="G11" s="39"/>
    </row>
    <row r="12" spans="1:7" x14ac:dyDescent="0.25">
      <c r="A12" s="23" t="s">
        <v>722</v>
      </c>
      <c r="B12" s="23" t="s">
        <v>723</v>
      </c>
      <c r="C12" s="100">
        <v>3008.0148575899998</v>
      </c>
      <c r="D12" s="100"/>
      <c r="E12" s="100"/>
      <c r="F12" s="105">
        <f>IF($C$15=0,"",IF(C12="[for completion]","",C12/$C$15))</f>
        <v>1</v>
      </c>
    </row>
    <row r="13" spans="1:7" x14ac:dyDescent="0.25">
      <c r="A13" s="23" t="s">
        <v>724</v>
      </c>
      <c r="B13" s="23" t="s">
        <v>725</v>
      </c>
      <c r="C13" s="100">
        <v>0</v>
      </c>
      <c r="D13" s="100"/>
      <c r="E13" s="100"/>
      <c r="F13" s="105">
        <f>IF($C$15=0,"",IF(C13="[for completion]","",C13/$C$15))</f>
        <v>0</v>
      </c>
    </row>
    <row r="14" spans="1:7" x14ac:dyDescent="0.25">
      <c r="A14" s="23" t="s">
        <v>726</v>
      </c>
      <c r="B14" s="23" t="s">
        <v>267</v>
      </c>
      <c r="C14" s="100">
        <v>0</v>
      </c>
      <c r="D14" s="100"/>
      <c r="E14" s="100"/>
      <c r="F14" s="105">
        <f>IF($C$15=0,"",IF(C14="[for completion]","",C14/$C$15))</f>
        <v>0</v>
      </c>
    </row>
    <row r="15" spans="1:7" x14ac:dyDescent="0.25">
      <c r="A15" s="23" t="s">
        <v>727</v>
      </c>
      <c r="B15" s="64" t="s">
        <v>269</v>
      </c>
      <c r="C15" s="100">
        <f>SUM(C12:C14)</f>
        <v>3008.0148575899998</v>
      </c>
      <c r="D15" s="100"/>
      <c r="E15" s="100"/>
      <c r="F15" s="105">
        <f>SUM(F12:F14)</f>
        <v>1</v>
      </c>
    </row>
    <row r="16" spans="1:7" outlineLevel="1" x14ac:dyDescent="0.25">
      <c r="A16" s="23" t="s">
        <v>728</v>
      </c>
      <c r="B16" s="40" t="s">
        <v>729</v>
      </c>
      <c r="C16" s="100">
        <v>289.31878620999998</v>
      </c>
      <c r="D16" s="100"/>
      <c r="E16" s="100"/>
      <c r="F16" s="105">
        <f t="shared" ref="F16:F26" si="0">IF($C$15=0,"",IF(C16="[for completion]","",C16/$C$15))</f>
        <v>9.6182632037196833E-2</v>
      </c>
    </row>
    <row r="17" spans="1:7" outlineLevel="1" x14ac:dyDescent="0.25">
      <c r="A17" s="23" t="s">
        <v>730</v>
      </c>
      <c r="B17" s="40" t="s">
        <v>731</v>
      </c>
      <c r="C17" s="100"/>
      <c r="D17" s="100"/>
      <c r="E17" s="100"/>
      <c r="F17" s="105">
        <f t="shared" si="0"/>
        <v>0</v>
      </c>
    </row>
    <row r="18" spans="1:7" outlineLevel="1" x14ac:dyDescent="0.25">
      <c r="A18" s="23" t="s">
        <v>732</v>
      </c>
      <c r="B18" s="40" t="s">
        <v>271</v>
      </c>
      <c r="C18" s="100"/>
      <c r="D18" s="100"/>
      <c r="E18" s="100"/>
      <c r="F18" s="105">
        <f t="shared" si="0"/>
        <v>0</v>
      </c>
    </row>
    <row r="19" spans="1:7" outlineLevel="1" x14ac:dyDescent="0.25">
      <c r="A19" s="23" t="s">
        <v>733</v>
      </c>
      <c r="B19" s="40" t="s">
        <v>271</v>
      </c>
      <c r="C19" s="100"/>
      <c r="D19" s="100"/>
      <c r="E19" s="100"/>
      <c r="F19" s="105">
        <f t="shared" si="0"/>
        <v>0</v>
      </c>
    </row>
    <row r="20" spans="1:7" outlineLevel="1" x14ac:dyDescent="0.25">
      <c r="A20" s="23" t="s">
        <v>734</v>
      </c>
      <c r="B20" s="40" t="s">
        <v>271</v>
      </c>
      <c r="C20" s="100"/>
      <c r="D20" s="100"/>
      <c r="E20" s="100"/>
      <c r="F20" s="105">
        <f t="shared" si="0"/>
        <v>0</v>
      </c>
    </row>
    <row r="21" spans="1:7" outlineLevel="1" x14ac:dyDescent="0.25">
      <c r="A21" s="23" t="s">
        <v>735</v>
      </c>
      <c r="B21" s="40" t="s">
        <v>271</v>
      </c>
      <c r="C21" s="100"/>
      <c r="D21" s="100"/>
      <c r="E21" s="100"/>
      <c r="F21" s="105">
        <f t="shared" si="0"/>
        <v>0</v>
      </c>
    </row>
    <row r="22" spans="1:7" outlineLevel="1" x14ac:dyDescent="0.25">
      <c r="A22" s="23" t="s">
        <v>736</v>
      </c>
      <c r="B22" s="40" t="s">
        <v>271</v>
      </c>
      <c r="C22" s="100"/>
      <c r="D22" s="100"/>
      <c r="E22" s="100"/>
      <c r="F22" s="105">
        <f t="shared" si="0"/>
        <v>0</v>
      </c>
    </row>
    <row r="23" spans="1:7" outlineLevel="1" x14ac:dyDescent="0.25">
      <c r="A23" s="23" t="s">
        <v>737</v>
      </c>
      <c r="B23" s="40" t="s">
        <v>271</v>
      </c>
      <c r="C23" s="100"/>
      <c r="D23" s="100"/>
      <c r="E23" s="100"/>
      <c r="F23" s="105">
        <f t="shared" si="0"/>
        <v>0</v>
      </c>
    </row>
    <row r="24" spans="1:7" outlineLevel="1" x14ac:dyDescent="0.25">
      <c r="A24" s="23" t="s">
        <v>738</v>
      </c>
      <c r="B24" s="40" t="s">
        <v>271</v>
      </c>
      <c r="C24" s="100"/>
      <c r="D24" s="100"/>
      <c r="E24" s="100"/>
      <c r="F24" s="105">
        <f t="shared" si="0"/>
        <v>0</v>
      </c>
    </row>
    <row r="25" spans="1:7" outlineLevel="1" x14ac:dyDescent="0.25">
      <c r="A25" s="23" t="s">
        <v>739</v>
      </c>
      <c r="B25" s="40" t="s">
        <v>271</v>
      </c>
      <c r="C25" s="100"/>
      <c r="D25" s="100"/>
      <c r="E25" s="100"/>
      <c r="F25" s="105">
        <f t="shared" si="0"/>
        <v>0</v>
      </c>
    </row>
    <row r="26" spans="1:7" outlineLevel="1" x14ac:dyDescent="0.25">
      <c r="A26" s="23" t="s">
        <v>740</v>
      </c>
      <c r="B26" s="40" t="s">
        <v>271</v>
      </c>
      <c r="C26" s="104"/>
      <c r="D26" s="104"/>
      <c r="E26" s="104"/>
      <c r="F26" s="105">
        <f t="shared" si="0"/>
        <v>0</v>
      </c>
    </row>
    <row r="27" spans="1:7" ht="15" customHeight="1" x14ac:dyDescent="0.25">
      <c r="A27" s="37"/>
      <c r="B27" s="71" t="s">
        <v>741</v>
      </c>
      <c r="C27" s="37" t="s">
        <v>742</v>
      </c>
      <c r="D27" s="37" t="s">
        <v>743</v>
      </c>
      <c r="E27" s="38"/>
      <c r="F27" s="37" t="s">
        <v>744</v>
      </c>
      <c r="G27" s="39"/>
    </row>
    <row r="28" spans="1:7" x14ac:dyDescent="0.25">
      <c r="A28" s="23" t="s">
        <v>745</v>
      </c>
      <c r="B28" s="23" t="s">
        <v>746</v>
      </c>
      <c r="C28" s="68">
        <v>39838</v>
      </c>
      <c r="D28" s="68">
        <v>0</v>
      </c>
      <c r="E28" s="100"/>
      <c r="F28" s="68">
        <v>39838</v>
      </c>
    </row>
    <row r="29" spans="1:7" outlineLevel="1" x14ac:dyDescent="0.25">
      <c r="A29" s="23" t="s">
        <v>747</v>
      </c>
      <c r="B29" s="35" t="s">
        <v>748</v>
      </c>
      <c r="C29" s="100"/>
      <c r="D29" s="100"/>
      <c r="E29" s="100"/>
      <c r="F29" s="100"/>
    </row>
    <row r="30" spans="1:7" outlineLevel="1" x14ac:dyDescent="0.25">
      <c r="A30" s="23" t="s">
        <v>749</v>
      </c>
      <c r="B30" s="35" t="s">
        <v>750</v>
      </c>
      <c r="C30" s="100"/>
      <c r="D30" s="100"/>
      <c r="E30" s="100"/>
      <c r="F30" s="100"/>
    </row>
    <row r="31" spans="1:7" outlineLevel="1" x14ac:dyDescent="0.25">
      <c r="A31" s="23" t="s">
        <v>751</v>
      </c>
      <c r="B31" s="35"/>
      <c r="C31" s="100"/>
      <c r="D31" s="100"/>
      <c r="E31" s="100"/>
      <c r="F31" s="100"/>
    </row>
    <row r="32" spans="1:7" outlineLevel="1" x14ac:dyDescent="0.25">
      <c r="A32" s="23" t="s">
        <v>752</v>
      </c>
      <c r="B32" s="35"/>
    </row>
    <row r="33" spans="1:7" outlineLevel="1" x14ac:dyDescent="0.25">
      <c r="A33" s="23" t="s">
        <v>753</v>
      </c>
      <c r="B33" s="35"/>
    </row>
    <row r="34" spans="1:7" outlineLevel="1" x14ac:dyDescent="0.25">
      <c r="A34" s="23" t="s">
        <v>754</v>
      </c>
      <c r="B34" s="35"/>
    </row>
    <row r="35" spans="1:7" ht="15" customHeight="1" x14ac:dyDescent="0.25">
      <c r="A35" s="37"/>
      <c r="B35" s="71" t="s">
        <v>755</v>
      </c>
      <c r="C35" s="37" t="s">
        <v>756</v>
      </c>
      <c r="D35" s="37" t="s">
        <v>757</v>
      </c>
      <c r="E35" s="38"/>
      <c r="F35" s="39" t="s">
        <v>721</v>
      </c>
      <c r="G35" s="39"/>
    </row>
    <row r="36" spans="1:7" x14ac:dyDescent="0.25">
      <c r="A36" s="23" t="s">
        <v>758</v>
      </c>
      <c r="B36" s="23" t="s">
        <v>759</v>
      </c>
      <c r="C36" s="105">
        <v>1.7500000000000002E-2</v>
      </c>
      <c r="D36" s="105">
        <v>0</v>
      </c>
      <c r="E36" s="105"/>
      <c r="F36" s="105">
        <v>1.7500000000000002E-2</v>
      </c>
    </row>
    <row r="37" spans="1:7" outlineLevel="1" x14ac:dyDescent="0.25">
      <c r="A37" s="23" t="s">
        <v>760</v>
      </c>
      <c r="C37" s="105"/>
      <c r="D37" s="105"/>
      <c r="E37" s="105"/>
      <c r="F37" s="105"/>
    </row>
    <row r="38" spans="1:7" outlineLevel="1" x14ac:dyDescent="0.25">
      <c r="A38" s="23" t="s">
        <v>761</v>
      </c>
      <c r="C38" s="105"/>
      <c r="D38" s="105"/>
      <c r="E38" s="105"/>
      <c r="F38" s="105"/>
    </row>
    <row r="39" spans="1:7" outlineLevel="1" x14ac:dyDescent="0.25">
      <c r="A39" s="23" t="s">
        <v>762</v>
      </c>
      <c r="C39" s="105"/>
      <c r="D39" s="105"/>
      <c r="E39" s="105"/>
      <c r="F39" s="105"/>
    </row>
    <row r="40" spans="1:7" outlineLevel="1" x14ac:dyDescent="0.25">
      <c r="A40" s="23" t="s">
        <v>763</v>
      </c>
      <c r="C40" s="105"/>
      <c r="D40" s="105"/>
      <c r="E40" s="105"/>
      <c r="F40" s="105"/>
    </row>
    <row r="41" spans="1:7" outlineLevel="1" x14ac:dyDescent="0.25">
      <c r="A41" s="23" t="s">
        <v>764</v>
      </c>
      <c r="C41" s="105"/>
      <c r="D41" s="105"/>
      <c r="E41" s="105"/>
      <c r="F41" s="105"/>
    </row>
    <row r="42" spans="1:7" outlineLevel="1" x14ac:dyDescent="0.25">
      <c r="A42" s="23" t="s">
        <v>765</v>
      </c>
      <c r="C42" s="105"/>
      <c r="D42" s="105"/>
      <c r="E42" s="105"/>
      <c r="F42" s="105"/>
    </row>
    <row r="43" spans="1:7" ht="15" customHeight="1" x14ac:dyDescent="0.25">
      <c r="A43" s="37"/>
      <c r="B43" s="71" t="s">
        <v>766</v>
      </c>
      <c r="C43" s="37" t="s">
        <v>756</v>
      </c>
      <c r="D43" s="37" t="s">
        <v>757</v>
      </c>
      <c r="E43" s="38"/>
      <c r="F43" s="39" t="s">
        <v>721</v>
      </c>
      <c r="G43" s="39"/>
    </row>
    <row r="44" spans="1:7" x14ac:dyDescent="0.25">
      <c r="A44" s="23" t="s">
        <v>767</v>
      </c>
      <c r="B44" s="47" t="s">
        <v>768</v>
      </c>
      <c r="C44" s="115">
        <f>SUM(C45:C71)</f>
        <v>1</v>
      </c>
      <c r="D44" s="115">
        <f>SUM(D45:D71)</f>
        <v>0</v>
      </c>
      <c r="E44" s="105"/>
      <c r="F44" s="115">
        <f>SUM(F45:F71)</f>
        <v>0</v>
      </c>
      <c r="G44" s="23"/>
    </row>
    <row r="45" spans="1:7" x14ac:dyDescent="0.25">
      <c r="A45" s="23" t="s">
        <v>769</v>
      </c>
      <c r="B45" s="23" t="s">
        <v>770</v>
      </c>
      <c r="C45" s="105">
        <v>0</v>
      </c>
      <c r="D45" s="105">
        <v>0</v>
      </c>
      <c r="E45" s="105"/>
      <c r="F45" s="105">
        <v>0</v>
      </c>
      <c r="G45" s="23"/>
    </row>
    <row r="46" spans="1:7" x14ac:dyDescent="0.25">
      <c r="A46" s="23" t="s">
        <v>771</v>
      </c>
      <c r="B46" s="23" t="s">
        <v>772</v>
      </c>
      <c r="C46" s="105">
        <v>0</v>
      </c>
      <c r="D46" s="105">
        <v>0</v>
      </c>
      <c r="E46" s="105"/>
      <c r="F46" s="105">
        <v>0</v>
      </c>
      <c r="G46" s="23"/>
    </row>
    <row r="47" spans="1:7" x14ac:dyDescent="0.25">
      <c r="A47" s="23" t="s">
        <v>773</v>
      </c>
      <c r="B47" s="23" t="s">
        <v>774</v>
      </c>
      <c r="C47" s="105">
        <v>0</v>
      </c>
      <c r="D47" s="105">
        <v>0</v>
      </c>
      <c r="E47" s="105"/>
      <c r="F47" s="105">
        <v>0</v>
      </c>
      <c r="G47" s="23"/>
    </row>
    <row r="48" spans="1:7" x14ac:dyDescent="0.25">
      <c r="A48" s="23" t="s">
        <v>775</v>
      </c>
      <c r="B48" s="23" t="s">
        <v>776</v>
      </c>
      <c r="C48" s="105">
        <v>0</v>
      </c>
      <c r="D48" s="105">
        <v>0</v>
      </c>
      <c r="E48" s="105"/>
      <c r="F48" s="105">
        <v>0</v>
      </c>
      <c r="G48" s="23"/>
    </row>
    <row r="49" spans="1:7" x14ac:dyDescent="0.25">
      <c r="A49" s="23" t="s">
        <v>777</v>
      </c>
      <c r="B49" s="23" t="s">
        <v>778</v>
      </c>
      <c r="C49" s="105">
        <v>0</v>
      </c>
      <c r="D49" s="105">
        <v>0</v>
      </c>
      <c r="E49" s="105"/>
      <c r="F49" s="105">
        <v>0</v>
      </c>
      <c r="G49" s="23"/>
    </row>
    <row r="50" spans="1:7" x14ac:dyDescent="0.25">
      <c r="A50" s="23" t="s">
        <v>779</v>
      </c>
      <c r="B50" s="23" t="s">
        <v>780</v>
      </c>
      <c r="C50" s="105">
        <v>0</v>
      </c>
      <c r="D50" s="105">
        <v>0</v>
      </c>
      <c r="E50" s="105"/>
      <c r="F50" s="105">
        <v>0</v>
      </c>
      <c r="G50" s="23"/>
    </row>
    <row r="51" spans="1:7" x14ac:dyDescent="0.25">
      <c r="A51" s="23" t="s">
        <v>781</v>
      </c>
      <c r="B51" s="23" t="s">
        <v>782</v>
      </c>
      <c r="C51" s="105">
        <v>0</v>
      </c>
      <c r="D51" s="105">
        <v>0</v>
      </c>
      <c r="E51" s="105"/>
      <c r="F51" s="105">
        <v>0</v>
      </c>
      <c r="G51" s="23"/>
    </row>
    <row r="52" spans="1:7" x14ac:dyDescent="0.25">
      <c r="A52" s="23" t="s">
        <v>783</v>
      </c>
      <c r="B52" s="23" t="s">
        <v>784</v>
      </c>
      <c r="C52" s="105">
        <v>0</v>
      </c>
      <c r="D52" s="105">
        <v>0</v>
      </c>
      <c r="E52" s="105"/>
      <c r="F52" s="105">
        <v>0</v>
      </c>
      <c r="G52" s="23"/>
    </row>
    <row r="53" spans="1:7" x14ac:dyDescent="0.25">
      <c r="A53" s="23" t="s">
        <v>785</v>
      </c>
      <c r="B53" s="23" t="s">
        <v>190</v>
      </c>
      <c r="C53" s="105">
        <v>1</v>
      </c>
      <c r="D53" s="105">
        <v>0</v>
      </c>
      <c r="E53" s="105"/>
      <c r="F53" s="105">
        <v>0</v>
      </c>
      <c r="G53" s="23"/>
    </row>
    <row r="54" spans="1:7" x14ac:dyDescent="0.25">
      <c r="A54" s="23" t="s">
        <v>786</v>
      </c>
      <c r="B54" s="23" t="s">
        <v>787</v>
      </c>
      <c r="C54" s="105">
        <v>0</v>
      </c>
      <c r="D54" s="105">
        <v>0</v>
      </c>
      <c r="E54" s="105"/>
      <c r="F54" s="105">
        <v>0</v>
      </c>
      <c r="G54" s="23"/>
    </row>
    <row r="55" spans="1:7" x14ac:dyDescent="0.25">
      <c r="A55" s="23" t="s">
        <v>788</v>
      </c>
      <c r="B55" s="23" t="s">
        <v>789</v>
      </c>
      <c r="C55" s="105">
        <v>0</v>
      </c>
      <c r="D55" s="105">
        <v>0</v>
      </c>
      <c r="E55" s="105"/>
      <c r="F55" s="105">
        <v>0</v>
      </c>
      <c r="G55" s="23"/>
    </row>
    <row r="56" spans="1:7" x14ac:dyDescent="0.25">
      <c r="A56" s="23" t="s">
        <v>790</v>
      </c>
      <c r="B56" s="23" t="s">
        <v>791</v>
      </c>
      <c r="C56" s="105">
        <v>0</v>
      </c>
      <c r="D56" s="105">
        <v>0</v>
      </c>
      <c r="E56" s="105"/>
      <c r="F56" s="105">
        <v>0</v>
      </c>
      <c r="G56" s="23"/>
    </row>
    <row r="57" spans="1:7" x14ac:dyDescent="0.25">
      <c r="A57" s="23" t="s">
        <v>792</v>
      </c>
      <c r="B57" s="23" t="s">
        <v>793</v>
      </c>
      <c r="C57" s="105">
        <v>0</v>
      </c>
      <c r="D57" s="105">
        <v>0</v>
      </c>
      <c r="E57" s="105"/>
      <c r="F57" s="105">
        <v>0</v>
      </c>
      <c r="G57" s="23"/>
    </row>
    <row r="58" spans="1:7" x14ac:dyDescent="0.25">
      <c r="A58" s="23" t="s">
        <v>794</v>
      </c>
      <c r="B58" s="23" t="s">
        <v>795</v>
      </c>
      <c r="C58" s="105">
        <v>0</v>
      </c>
      <c r="D58" s="105">
        <v>0</v>
      </c>
      <c r="E58" s="105"/>
      <c r="F58" s="105">
        <v>0</v>
      </c>
      <c r="G58" s="23"/>
    </row>
    <row r="59" spans="1:7" x14ac:dyDescent="0.25">
      <c r="A59" s="23" t="s">
        <v>796</v>
      </c>
      <c r="B59" s="23" t="s">
        <v>797</v>
      </c>
      <c r="C59" s="105">
        <v>0</v>
      </c>
      <c r="D59" s="105">
        <v>0</v>
      </c>
      <c r="E59" s="105"/>
      <c r="F59" s="105">
        <v>0</v>
      </c>
      <c r="G59" s="23"/>
    </row>
    <row r="60" spans="1:7" x14ac:dyDescent="0.25">
      <c r="A60" s="23" t="s">
        <v>798</v>
      </c>
      <c r="B60" s="23" t="s">
        <v>799</v>
      </c>
      <c r="C60" s="105">
        <v>0</v>
      </c>
      <c r="D60" s="105">
        <v>0</v>
      </c>
      <c r="E60" s="105"/>
      <c r="F60" s="105">
        <v>0</v>
      </c>
      <c r="G60" s="23"/>
    </row>
    <row r="61" spans="1:7" x14ac:dyDescent="0.25">
      <c r="A61" s="23" t="s">
        <v>800</v>
      </c>
      <c r="B61" s="23" t="s">
        <v>801</v>
      </c>
      <c r="C61" s="105">
        <v>0</v>
      </c>
      <c r="D61" s="105">
        <v>0</v>
      </c>
      <c r="E61" s="105"/>
      <c r="F61" s="105">
        <v>0</v>
      </c>
      <c r="G61" s="23"/>
    </row>
    <row r="62" spans="1:7" x14ac:dyDescent="0.25">
      <c r="A62" s="23" t="s">
        <v>802</v>
      </c>
      <c r="B62" s="23" t="s">
        <v>803</v>
      </c>
      <c r="C62" s="105">
        <v>0</v>
      </c>
      <c r="D62" s="105">
        <v>0</v>
      </c>
      <c r="E62" s="105"/>
      <c r="F62" s="105">
        <v>0</v>
      </c>
      <c r="G62" s="23"/>
    </row>
    <row r="63" spans="1:7" x14ac:dyDescent="0.25">
      <c r="A63" s="23" t="s">
        <v>804</v>
      </c>
      <c r="B63" s="23" t="s">
        <v>805</v>
      </c>
      <c r="C63" s="105">
        <v>0</v>
      </c>
      <c r="D63" s="105">
        <v>0</v>
      </c>
      <c r="E63" s="105"/>
      <c r="F63" s="105">
        <v>0</v>
      </c>
      <c r="G63" s="23"/>
    </row>
    <row r="64" spans="1:7" x14ac:dyDescent="0.25">
      <c r="A64" s="23" t="s">
        <v>806</v>
      </c>
      <c r="B64" s="23" t="s">
        <v>807</v>
      </c>
      <c r="C64" s="105">
        <v>0</v>
      </c>
      <c r="D64" s="105">
        <v>0</v>
      </c>
      <c r="E64" s="105"/>
      <c r="F64" s="105">
        <v>0</v>
      </c>
      <c r="G64" s="23"/>
    </row>
    <row r="65" spans="1:7" x14ac:dyDescent="0.25">
      <c r="A65" s="23" t="s">
        <v>808</v>
      </c>
      <c r="B65" s="23" t="s">
        <v>809</v>
      </c>
      <c r="C65" s="105">
        <v>0</v>
      </c>
      <c r="D65" s="105">
        <v>0</v>
      </c>
      <c r="E65" s="105"/>
      <c r="F65" s="105">
        <v>0</v>
      </c>
      <c r="G65" s="23"/>
    </row>
    <row r="66" spans="1:7" x14ac:dyDescent="0.25">
      <c r="A66" s="23" t="s">
        <v>810</v>
      </c>
      <c r="B66" s="23" t="s">
        <v>811</v>
      </c>
      <c r="C66" s="105">
        <v>0</v>
      </c>
      <c r="D66" s="105">
        <v>0</v>
      </c>
      <c r="E66" s="105"/>
      <c r="F66" s="105">
        <v>0</v>
      </c>
      <c r="G66" s="23"/>
    </row>
    <row r="67" spans="1:7" x14ac:dyDescent="0.25">
      <c r="A67" s="23" t="s">
        <v>812</v>
      </c>
      <c r="B67" s="23" t="s">
        <v>813</v>
      </c>
      <c r="C67" s="105">
        <v>0</v>
      </c>
      <c r="D67" s="105">
        <v>0</v>
      </c>
      <c r="E67" s="105"/>
      <c r="F67" s="105">
        <v>0</v>
      </c>
      <c r="G67" s="23"/>
    </row>
    <row r="68" spans="1:7" x14ac:dyDescent="0.25">
      <c r="A68" s="23" t="s">
        <v>814</v>
      </c>
      <c r="B68" s="23" t="s">
        <v>815</v>
      </c>
      <c r="C68" s="105">
        <v>0</v>
      </c>
      <c r="D68" s="105">
        <v>0</v>
      </c>
      <c r="E68" s="105"/>
      <c r="F68" s="105">
        <v>0</v>
      </c>
      <c r="G68" s="23"/>
    </row>
    <row r="69" spans="1:7" x14ac:dyDescent="0.25">
      <c r="A69" s="23" t="s">
        <v>816</v>
      </c>
      <c r="B69" s="23" t="s">
        <v>817</v>
      </c>
      <c r="C69" s="105">
        <v>0</v>
      </c>
      <c r="D69" s="105">
        <v>0</v>
      </c>
      <c r="E69" s="105"/>
      <c r="F69" s="105">
        <v>0</v>
      </c>
      <c r="G69" s="23"/>
    </row>
    <row r="70" spans="1:7" x14ac:dyDescent="0.25">
      <c r="A70" s="23" t="s">
        <v>818</v>
      </c>
      <c r="B70" s="23" t="s">
        <v>819</v>
      </c>
      <c r="C70" s="105">
        <v>0</v>
      </c>
      <c r="D70" s="105">
        <v>0</v>
      </c>
      <c r="E70" s="105"/>
      <c r="F70" s="105">
        <v>0</v>
      </c>
      <c r="G70" s="23"/>
    </row>
    <row r="71" spans="1:7" x14ac:dyDescent="0.25">
      <c r="A71" s="23" t="s">
        <v>820</v>
      </c>
      <c r="B71" s="23" t="s">
        <v>821</v>
      </c>
      <c r="C71" s="105">
        <v>0</v>
      </c>
      <c r="D71" s="105">
        <v>0</v>
      </c>
      <c r="E71" s="105"/>
      <c r="F71" s="105">
        <v>0</v>
      </c>
      <c r="G71" s="23"/>
    </row>
    <row r="72" spans="1:7" x14ac:dyDescent="0.25">
      <c r="A72" s="23" t="s">
        <v>822</v>
      </c>
      <c r="B72" s="47" t="s">
        <v>469</v>
      </c>
      <c r="C72" s="115">
        <f>SUM(C73:C75)</f>
        <v>0</v>
      </c>
      <c r="D72" s="115">
        <f>SUM(D73:D75)</f>
        <v>0</v>
      </c>
      <c r="E72" s="105"/>
      <c r="F72" s="115">
        <f>SUM(F73:F75)</f>
        <v>0</v>
      </c>
      <c r="G72" s="23"/>
    </row>
    <row r="73" spans="1:7" x14ac:dyDescent="0.25">
      <c r="A73" s="23" t="s">
        <v>823</v>
      </c>
      <c r="B73" s="23" t="s">
        <v>824</v>
      </c>
      <c r="C73" s="105">
        <v>0</v>
      </c>
      <c r="D73" s="105">
        <v>0</v>
      </c>
      <c r="E73" s="105"/>
      <c r="F73" s="105">
        <v>0</v>
      </c>
      <c r="G73" s="23"/>
    </row>
    <row r="74" spans="1:7" x14ac:dyDescent="0.25">
      <c r="A74" s="23" t="s">
        <v>825</v>
      </c>
      <c r="B74" s="23" t="s">
        <v>826</v>
      </c>
      <c r="C74" s="105">
        <v>0</v>
      </c>
      <c r="D74" s="105">
        <v>0</v>
      </c>
      <c r="E74" s="105"/>
      <c r="F74" s="105">
        <v>0</v>
      </c>
      <c r="G74" s="23"/>
    </row>
    <row r="75" spans="1:7" x14ac:dyDescent="0.25">
      <c r="A75" s="23" t="s">
        <v>827</v>
      </c>
      <c r="B75" s="23" t="s">
        <v>828</v>
      </c>
      <c r="C75" s="105">
        <v>0</v>
      </c>
      <c r="D75" s="105">
        <v>0</v>
      </c>
      <c r="E75" s="105"/>
      <c r="F75" s="105">
        <v>0</v>
      </c>
      <c r="G75" s="23"/>
    </row>
    <row r="76" spans="1:7" x14ac:dyDescent="0.25">
      <c r="A76" s="23" t="s">
        <v>829</v>
      </c>
      <c r="B76" s="47" t="s">
        <v>267</v>
      </c>
      <c r="C76" s="115">
        <f>SUM(C77:C87)</f>
        <v>0</v>
      </c>
      <c r="D76" s="115">
        <f>SUM(D77:D87)</f>
        <v>0</v>
      </c>
      <c r="E76" s="105"/>
      <c r="F76" s="115">
        <f>SUM(F77:F87)</f>
        <v>0</v>
      </c>
      <c r="G76" s="23"/>
    </row>
    <row r="77" spans="1:7" x14ac:dyDescent="0.25">
      <c r="A77" s="23" t="s">
        <v>830</v>
      </c>
      <c r="B77" s="23" t="s">
        <v>471</v>
      </c>
      <c r="C77" s="105">
        <v>0</v>
      </c>
      <c r="D77" s="105">
        <v>0</v>
      </c>
      <c r="E77" s="105"/>
      <c r="F77" s="105">
        <v>0</v>
      </c>
      <c r="G77" s="23"/>
    </row>
    <row r="78" spans="1:7" x14ac:dyDescent="0.25">
      <c r="A78" s="23" t="s">
        <v>831</v>
      </c>
      <c r="B78" s="23" t="s">
        <v>832</v>
      </c>
      <c r="C78" s="105">
        <v>0</v>
      </c>
      <c r="D78" s="105">
        <v>0</v>
      </c>
      <c r="E78" s="105"/>
      <c r="F78" s="105">
        <v>0</v>
      </c>
      <c r="G78" s="23"/>
    </row>
    <row r="79" spans="1:7" x14ac:dyDescent="0.25">
      <c r="A79" s="23" t="s">
        <v>833</v>
      </c>
      <c r="B79" s="23" t="s">
        <v>473</v>
      </c>
      <c r="C79" s="105">
        <v>0</v>
      </c>
      <c r="D79" s="105">
        <v>0</v>
      </c>
      <c r="E79" s="105"/>
      <c r="F79" s="105">
        <v>0</v>
      </c>
      <c r="G79" s="23"/>
    </row>
    <row r="80" spans="1:7" x14ac:dyDescent="0.25">
      <c r="A80" s="23" t="s">
        <v>834</v>
      </c>
      <c r="B80" s="23" t="s">
        <v>475</v>
      </c>
      <c r="C80" s="105">
        <v>0</v>
      </c>
      <c r="D80" s="105">
        <v>0</v>
      </c>
      <c r="E80" s="105"/>
      <c r="F80" s="105">
        <v>0</v>
      </c>
      <c r="G80" s="23"/>
    </row>
    <row r="81" spans="1:7" x14ac:dyDescent="0.25">
      <c r="A81" s="23" t="s">
        <v>835</v>
      </c>
      <c r="B81" s="23" t="s">
        <v>477</v>
      </c>
      <c r="C81" s="105">
        <v>0</v>
      </c>
      <c r="D81" s="105">
        <v>0</v>
      </c>
      <c r="E81" s="105"/>
      <c r="F81" s="105">
        <v>0</v>
      </c>
      <c r="G81" s="23"/>
    </row>
    <row r="82" spans="1:7" x14ac:dyDescent="0.25">
      <c r="A82" s="23" t="s">
        <v>836</v>
      </c>
      <c r="B82" s="23" t="s">
        <v>479</v>
      </c>
      <c r="C82" s="105">
        <v>0</v>
      </c>
      <c r="D82" s="105">
        <v>0</v>
      </c>
      <c r="E82" s="105"/>
      <c r="F82" s="105">
        <v>0</v>
      </c>
      <c r="G82" s="23"/>
    </row>
    <row r="83" spans="1:7" x14ac:dyDescent="0.25">
      <c r="A83" s="23" t="s">
        <v>837</v>
      </c>
      <c r="B83" s="23" t="s">
        <v>481</v>
      </c>
      <c r="C83" s="105">
        <v>0</v>
      </c>
      <c r="D83" s="105">
        <v>0</v>
      </c>
      <c r="E83" s="105"/>
      <c r="F83" s="105">
        <v>0</v>
      </c>
      <c r="G83" s="23"/>
    </row>
    <row r="84" spans="1:7" x14ac:dyDescent="0.25">
      <c r="A84" s="23" t="s">
        <v>838</v>
      </c>
      <c r="B84" s="23" t="s">
        <v>483</v>
      </c>
      <c r="C84" s="105">
        <v>0</v>
      </c>
      <c r="D84" s="105">
        <v>0</v>
      </c>
      <c r="E84" s="105"/>
      <c r="F84" s="105">
        <v>0</v>
      </c>
      <c r="G84" s="23"/>
    </row>
    <row r="85" spans="1:7" x14ac:dyDescent="0.25">
      <c r="A85" s="23" t="s">
        <v>839</v>
      </c>
      <c r="B85" s="23" t="s">
        <v>485</v>
      </c>
      <c r="C85" s="105">
        <v>0</v>
      </c>
      <c r="D85" s="105">
        <v>0</v>
      </c>
      <c r="E85" s="105"/>
      <c r="F85" s="105">
        <v>0</v>
      </c>
      <c r="G85" s="23"/>
    </row>
    <row r="86" spans="1:7" x14ac:dyDescent="0.25">
      <c r="A86" s="23" t="s">
        <v>840</v>
      </c>
      <c r="B86" s="23" t="s">
        <v>487</v>
      </c>
      <c r="C86" s="105">
        <v>0</v>
      </c>
      <c r="D86" s="105">
        <v>0</v>
      </c>
      <c r="E86" s="105"/>
      <c r="F86" s="105">
        <v>0</v>
      </c>
      <c r="G86" s="23"/>
    </row>
    <row r="87" spans="1:7" x14ac:dyDescent="0.25">
      <c r="A87" s="23" t="s">
        <v>841</v>
      </c>
      <c r="B87" s="23" t="s">
        <v>267</v>
      </c>
      <c r="C87" s="105">
        <v>0</v>
      </c>
      <c r="D87" s="105">
        <v>0</v>
      </c>
      <c r="E87" s="105"/>
      <c r="F87" s="105">
        <v>0</v>
      </c>
      <c r="G87" s="23"/>
    </row>
    <row r="88" spans="1:7" outlineLevel="1" x14ac:dyDescent="0.25">
      <c r="A88" s="23" t="s">
        <v>842</v>
      </c>
      <c r="B88" s="40" t="s">
        <v>271</v>
      </c>
      <c r="C88" s="105"/>
      <c r="D88" s="105"/>
      <c r="E88" s="105"/>
      <c r="F88" s="105"/>
      <c r="G88" s="23"/>
    </row>
    <row r="89" spans="1:7" outlineLevel="1" x14ac:dyDescent="0.25">
      <c r="A89" s="23" t="s">
        <v>843</v>
      </c>
      <c r="B89" s="40" t="s">
        <v>271</v>
      </c>
      <c r="C89" s="105"/>
      <c r="D89" s="105"/>
      <c r="E89" s="105"/>
      <c r="F89" s="105"/>
      <c r="G89" s="23"/>
    </row>
    <row r="90" spans="1:7" outlineLevel="1" x14ac:dyDescent="0.25">
      <c r="A90" s="23" t="s">
        <v>844</v>
      </c>
      <c r="B90" s="40" t="s">
        <v>271</v>
      </c>
      <c r="C90" s="105"/>
      <c r="D90" s="105"/>
      <c r="E90" s="105"/>
      <c r="F90" s="105"/>
      <c r="G90" s="23"/>
    </row>
    <row r="91" spans="1:7" outlineLevel="1" x14ac:dyDescent="0.25">
      <c r="A91" s="23" t="s">
        <v>845</v>
      </c>
      <c r="B91" s="40" t="s">
        <v>271</v>
      </c>
      <c r="C91" s="105"/>
      <c r="D91" s="105"/>
      <c r="E91" s="105"/>
      <c r="F91" s="105"/>
      <c r="G91" s="23"/>
    </row>
    <row r="92" spans="1:7" outlineLevel="1" x14ac:dyDescent="0.25">
      <c r="A92" s="23" t="s">
        <v>846</v>
      </c>
      <c r="B92" s="40" t="s">
        <v>271</v>
      </c>
      <c r="C92" s="105"/>
      <c r="D92" s="105"/>
      <c r="E92" s="105"/>
      <c r="F92" s="105"/>
      <c r="G92" s="23"/>
    </row>
    <row r="93" spans="1:7" outlineLevel="1" x14ac:dyDescent="0.25">
      <c r="A93" s="23" t="s">
        <v>847</v>
      </c>
      <c r="B93" s="40" t="s">
        <v>271</v>
      </c>
      <c r="C93" s="105"/>
      <c r="D93" s="105"/>
      <c r="E93" s="105"/>
      <c r="F93" s="105"/>
      <c r="G93" s="23"/>
    </row>
    <row r="94" spans="1:7" outlineLevel="1" x14ac:dyDescent="0.25">
      <c r="A94" s="23" t="s">
        <v>848</v>
      </c>
      <c r="B94" s="40" t="s">
        <v>271</v>
      </c>
      <c r="C94" s="105"/>
      <c r="D94" s="105"/>
      <c r="E94" s="105"/>
      <c r="F94" s="105"/>
      <c r="G94" s="23"/>
    </row>
    <row r="95" spans="1:7" outlineLevel="1" x14ac:dyDescent="0.25">
      <c r="A95" s="23" t="s">
        <v>849</v>
      </c>
      <c r="B95" s="40" t="s">
        <v>271</v>
      </c>
      <c r="C95" s="105"/>
      <c r="D95" s="105"/>
      <c r="E95" s="105"/>
      <c r="F95" s="105"/>
      <c r="G95" s="23"/>
    </row>
    <row r="96" spans="1:7" outlineLevel="1" x14ac:dyDescent="0.25">
      <c r="A96" s="23" t="s">
        <v>850</v>
      </c>
      <c r="B96" s="40" t="s">
        <v>271</v>
      </c>
      <c r="C96" s="105"/>
      <c r="D96" s="105"/>
      <c r="E96" s="105"/>
      <c r="F96" s="105"/>
      <c r="G96" s="23"/>
    </row>
    <row r="97" spans="1:7" outlineLevel="1" x14ac:dyDescent="0.25">
      <c r="A97" s="23" t="s">
        <v>851</v>
      </c>
      <c r="B97" s="40" t="s">
        <v>271</v>
      </c>
      <c r="C97" s="105"/>
      <c r="D97" s="105"/>
      <c r="E97" s="105"/>
      <c r="F97" s="105"/>
      <c r="G97" s="23"/>
    </row>
    <row r="98" spans="1:7" ht="15" customHeight="1" x14ac:dyDescent="0.25">
      <c r="A98" s="37"/>
      <c r="B98" s="71" t="s">
        <v>852</v>
      </c>
      <c r="C98" s="37" t="s">
        <v>756</v>
      </c>
      <c r="D98" s="37" t="s">
        <v>757</v>
      </c>
      <c r="E98" s="38"/>
      <c r="F98" s="39" t="s">
        <v>721</v>
      </c>
      <c r="G98" s="39"/>
    </row>
    <row r="99" spans="1:7" x14ac:dyDescent="0.25">
      <c r="A99" s="23" t="s">
        <v>853</v>
      </c>
      <c r="B99" s="23" t="s">
        <v>854</v>
      </c>
      <c r="C99" s="105">
        <v>3.0000000000000001E-5</v>
      </c>
      <c r="D99" s="105">
        <v>0</v>
      </c>
      <c r="E99" s="105"/>
      <c r="F99" s="105">
        <v>0</v>
      </c>
      <c r="G99" s="23"/>
    </row>
    <row r="100" spans="1:7" x14ac:dyDescent="0.25">
      <c r="A100" s="23" t="s">
        <v>855</v>
      </c>
      <c r="B100" s="23" t="s">
        <v>856</v>
      </c>
      <c r="C100" s="105">
        <v>4.0030000000000003E-2</v>
      </c>
      <c r="D100" s="105">
        <v>0</v>
      </c>
      <c r="E100" s="105"/>
      <c r="F100" s="105">
        <v>0</v>
      </c>
      <c r="G100" s="23"/>
    </row>
    <row r="101" spans="1:7" x14ac:dyDescent="0.25">
      <c r="A101" s="23" t="s">
        <v>857</v>
      </c>
      <c r="B101" s="23" t="s">
        <v>858</v>
      </c>
      <c r="C101" s="105">
        <v>4.3099999999999996E-3</v>
      </c>
      <c r="D101" s="105">
        <v>0</v>
      </c>
      <c r="E101" s="105"/>
      <c r="F101" s="105">
        <v>0</v>
      </c>
      <c r="G101" s="23"/>
    </row>
    <row r="102" spans="1:7" x14ac:dyDescent="0.25">
      <c r="A102" s="23" t="s">
        <v>859</v>
      </c>
      <c r="B102" s="23" t="s">
        <v>860</v>
      </c>
      <c r="C102" s="105">
        <v>2.8170000000000001E-2</v>
      </c>
      <c r="D102" s="105">
        <v>0</v>
      </c>
      <c r="E102" s="105"/>
      <c r="F102" s="105">
        <v>0</v>
      </c>
      <c r="G102" s="23"/>
    </row>
    <row r="103" spans="1:7" x14ac:dyDescent="0.25">
      <c r="A103" s="23" t="s">
        <v>861</v>
      </c>
      <c r="B103" s="23" t="s">
        <v>862</v>
      </c>
      <c r="C103" s="105">
        <v>0</v>
      </c>
      <c r="D103" s="105">
        <v>0</v>
      </c>
      <c r="E103" s="105"/>
      <c r="F103" s="105">
        <v>0</v>
      </c>
      <c r="G103" s="23"/>
    </row>
    <row r="104" spans="1:7" x14ac:dyDescent="0.25">
      <c r="A104" s="23" t="s">
        <v>863</v>
      </c>
      <c r="B104" s="23" t="s">
        <v>864</v>
      </c>
      <c r="C104" s="105">
        <v>1.56E-3</v>
      </c>
      <c r="D104" s="105">
        <v>0</v>
      </c>
      <c r="E104" s="105"/>
      <c r="F104" s="105">
        <v>0</v>
      </c>
      <c r="G104" s="23"/>
    </row>
    <row r="105" spans="1:7" x14ac:dyDescent="0.25">
      <c r="A105" s="23" t="s">
        <v>865</v>
      </c>
      <c r="B105" s="23" t="s">
        <v>866</v>
      </c>
      <c r="C105" s="105">
        <v>4.2709999999999998E-2</v>
      </c>
      <c r="D105" s="105">
        <v>0</v>
      </c>
      <c r="E105" s="105"/>
      <c r="F105" s="105">
        <v>0</v>
      </c>
      <c r="G105" s="23"/>
    </row>
    <row r="106" spans="1:7" x14ac:dyDescent="0.25">
      <c r="A106" s="23" t="s">
        <v>867</v>
      </c>
      <c r="B106" s="23" t="s">
        <v>868</v>
      </c>
      <c r="C106" s="105">
        <v>3.1489999999999997E-2</v>
      </c>
      <c r="D106" s="105">
        <v>0</v>
      </c>
      <c r="E106" s="105"/>
      <c r="F106" s="105">
        <v>0</v>
      </c>
      <c r="G106" s="23"/>
    </row>
    <row r="107" spans="1:7" x14ac:dyDescent="0.25">
      <c r="A107" s="23" t="s">
        <v>869</v>
      </c>
      <c r="B107" s="23" t="s">
        <v>870</v>
      </c>
      <c r="C107" s="105">
        <v>9.6799999999999994E-3</v>
      </c>
      <c r="D107" s="105">
        <v>0</v>
      </c>
      <c r="E107" s="105"/>
      <c r="F107" s="105">
        <v>0</v>
      </c>
      <c r="G107" s="23"/>
    </row>
    <row r="108" spans="1:7" x14ac:dyDescent="0.25">
      <c r="A108" s="23" t="s">
        <v>871</v>
      </c>
      <c r="B108" s="23" t="s">
        <v>872</v>
      </c>
      <c r="C108" s="105">
        <v>2.4649999999999998E-2</v>
      </c>
      <c r="D108" s="105">
        <v>0</v>
      </c>
      <c r="E108" s="105"/>
      <c r="F108" s="105">
        <v>0</v>
      </c>
      <c r="G108" s="23"/>
    </row>
    <row r="109" spans="1:7" x14ac:dyDescent="0.25">
      <c r="A109" s="23" t="s">
        <v>873</v>
      </c>
      <c r="B109" s="23" t="s">
        <v>874</v>
      </c>
      <c r="C109" s="105">
        <v>2.555E-2</v>
      </c>
      <c r="D109" s="105">
        <v>0</v>
      </c>
      <c r="E109" s="105"/>
      <c r="F109" s="105">
        <v>0</v>
      </c>
      <c r="G109" s="23"/>
    </row>
    <row r="110" spans="1:7" x14ac:dyDescent="0.25">
      <c r="A110" s="23" t="s">
        <v>875</v>
      </c>
      <c r="B110" s="23" t="s">
        <v>876</v>
      </c>
      <c r="C110" s="105">
        <v>1.482E-2</v>
      </c>
      <c r="D110" s="105">
        <v>0</v>
      </c>
      <c r="E110" s="105"/>
      <c r="F110" s="105">
        <v>0</v>
      </c>
      <c r="G110" s="23"/>
    </row>
    <row r="111" spans="1:7" x14ac:dyDescent="0.25">
      <c r="A111" s="23" t="s">
        <v>877</v>
      </c>
      <c r="B111" s="23" t="s">
        <v>878</v>
      </c>
      <c r="C111" s="105">
        <v>3.4389999999999997E-2</v>
      </c>
      <c r="D111" s="105">
        <v>0</v>
      </c>
      <c r="E111" s="105"/>
      <c r="F111" s="105">
        <v>0</v>
      </c>
      <c r="G111" s="23"/>
    </row>
    <row r="112" spans="1:7" x14ac:dyDescent="0.25">
      <c r="A112" s="23" t="s">
        <v>879</v>
      </c>
      <c r="B112" s="23" t="s">
        <v>880</v>
      </c>
      <c r="C112" s="105">
        <v>0.12382</v>
      </c>
      <c r="D112" s="105">
        <v>0</v>
      </c>
      <c r="E112" s="105"/>
      <c r="F112" s="105">
        <v>0</v>
      </c>
      <c r="G112" s="23"/>
    </row>
    <row r="113" spans="1:7" x14ac:dyDescent="0.25">
      <c r="A113" s="23" t="s">
        <v>881</v>
      </c>
      <c r="B113" s="23" t="s">
        <v>882</v>
      </c>
      <c r="C113" s="105">
        <v>1.1769999999999999E-2</v>
      </c>
      <c r="D113" s="105">
        <v>0</v>
      </c>
      <c r="E113" s="105"/>
      <c r="F113" s="105">
        <v>0</v>
      </c>
      <c r="G113" s="23"/>
    </row>
    <row r="114" spans="1:7" x14ac:dyDescent="0.25">
      <c r="A114" s="23" t="s">
        <v>883</v>
      </c>
      <c r="B114" s="23" t="s">
        <v>884</v>
      </c>
      <c r="C114" s="105">
        <v>7.2660000000000002E-2</v>
      </c>
      <c r="D114" s="105">
        <v>0</v>
      </c>
      <c r="E114" s="105"/>
      <c r="F114" s="105">
        <v>0</v>
      </c>
      <c r="G114" s="23"/>
    </row>
    <row r="115" spans="1:7" x14ac:dyDescent="0.25">
      <c r="A115" s="23" t="s">
        <v>885</v>
      </c>
      <c r="B115" s="23" t="s">
        <v>886</v>
      </c>
      <c r="C115" s="105">
        <v>5.2449999999999997E-2</v>
      </c>
      <c r="D115" s="105">
        <v>0</v>
      </c>
      <c r="E115" s="105"/>
      <c r="F115" s="105">
        <v>0</v>
      </c>
      <c r="G115" s="23"/>
    </row>
    <row r="116" spans="1:7" x14ac:dyDescent="0.25">
      <c r="A116" s="23" t="s">
        <v>887</v>
      </c>
      <c r="B116" s="23" t="s">
        <v>888</v>
      </c>
      <c r="C116" s="105">
        <v>0.16184000000000001</v>
      </c>
      <c r="D116" s="105">
        <v>0</v>
      </c>
      <c r="E116" s="105"/>
      <c r="F116" s="105">
        <v>0</v>
      </c>
      <c r="G116" s="23"/>
    </row>
    <row r="117" spans="1:7" x14ac:dyDescent="0.25">
      <c r="A117" s="23" t="s">
        <v>889</v>
      </c>
      <c r="B117" s="23" t="s">
        <v>890</v>
      </c>
      <c r="C117" s="105">
        <v>0.12375</v>
      </c>
      <c r="D117" s="105">
        <v>0</v>
      </c>
      <c r="E117" s="105"/>
      <c r="F117" s="105">
        <v>0</v>
      </c>
      <c r="G117" s="23"/>
    </row>
    <row r="118" spans="1:7" x14ac:dyDescent="0.25">
      <c r="A118" s="23" t="s">
        <v>891</v>
      </c>
      <c r="B118" s="23" t="s">
        <v>892</v>
      </c>
      <c r="C118" s="105">
        <v>0.19631999999999999</v>
      </c>
      <c r="D118" s="105">
        <v>0</v>
      </c>
      <c r="E118" s="105"/>
      <c r="F118" s="105">
        <v>0</v>
      </c>
      <c r="G118" s="23"/>
    </row>
    <row r="119" spans="1:7" x14ac:dyDescent="0.25">
      <c r="A119" s="23" t="s">
        <v>893</v>
      </c>
      <c r="C119" s="75"/>
      <c r="D119" s="75"/>
      <c r="E119" s="75"/>
      <c r="F119" s="75"/>
      <c r="G119" s="23"/>
    </row>
    <row r="120" spans="1:7" x14ac:dyDescent="0.25">
      <c r="A120" s="23" t="s">
        <v>894</v>
      </c>
      <c r="C120" s="75"/>
      <c r="D120" s="75"/>
      <c r="E120" s="75"/>
      <c r="F120" s="75"/>
      <c r="G120" s="23"/>
    </row>
    <row r="121" spans="1:7" x14ac:dyDescent="0.25">
      <c r="A121" s="23" t="s">
        <v>895</v>
      </c>
      <c r="C121" s="75"/>
      <c r="D121" s="75"/>
      <c r="E121" s="75"/>
      <c r="F121" s="75"/>
      <c r="G121" s="23"/>
    </row>
    <row r="122" spans="1:7" x14ac:dyDescent="0.25">
      <c r="A122" s="23" t="s">
        <v>896</v>
      </c>
      <c r="C122" s="75"/>
      <c r="D122" s="75"/>
      <c r="E122" s="75"/>
      <c r="F122" s="75"/>
      <c r="G122" s="23"/>
    </row>
    <row r="123" spans="1:7" x14ac:dyDescent="0.25">
      <c r="A123" s="23" t="s">
        <v>897</v>
      </c>
      <c r="C123" s="75"/>
      <c r="D123" s="75"/>
      <c r="E123" s="75"/>
      <c r="F123" s="75"/>
      <c r="G123" s="23"/>
    </row>
    <row r="124" spans="1:7" x14ac:dyDescent="0.25">
      <c r="A124" s="23" t="s">
        <v>898</v>
      </c>
      <c r="C124" s="75"/>
      <c r="D124" s="75"/>
      <c r="E124" s="75"/>
      <c r="F124" s="75"/>
      <c r="G124" s="23"/>
    </row>
    <row r="125" spans="1:7" x14ac:dyDescent="0.25">
      <c r="A125" s="23" t="s">
        <v>899</v>
      </c>
      <c r="C125" s="75"/>
      <c r="D125" s="75"/>
      <c r="E125" s="75"/>
      <c r="F125" s="75"/>
      <c r="G125" s="23"/>
    </row>
    <row r="126" spans="1:7" x14ac:dyDescent="0.25">
      <c r="A126" s="23" t="s">
        <v>900</v>
      </c>
      <c r="C126" s="75"/>
      <c r="D126" s="75"/>
      <c r="E126" s="75"/>
      <c r="F126" s="75"/>
      <c r="G126" s="23"/>
    </row>
    <row r="127" spans="1:7" x14ac:dyDescent="0.25">
      <c r="A127" s="23" t="s">
        <v>901</v>
      </c>
      <c r="C127" s="75"/>
      <c r="D127" s="75"/>
      <c r="E127" s="75"/>
      <c r="F127" s="75"/>
      <c r="G127" s="23"/>
    </row>
    <row r="128" spans="1:7" x14ac:dyDescent="0.25">
      <c r="A128" s="23" t="s">
        <v>902</v>
      </c>
      <c r="C128" s="75"/>
      <c r="D128" s="75"/>
      <c r="E128" s="75"/>
      <c r="F128" s="75"/>
      <c r="G128" s="23"/>
    </row>
    <row r="129" spans="1:7" x14ac:dyDescent="0.25">
      <c r="A129" s="23" t="s">
        <v>903</v>
      </c>
      <c r="C129" s="75"/>
      <c r="D129" s="75"/>
      <c r="E129" s="75"/>
      <c r="F129" s="75"/>
      <c r="G129" s="23"/>
    </row>
    <row r="130" spans="1:7" x14ac:dyDescent="0.25">
      <c r="A130" s="23" t="s">
        <v>904</v>
      </c>
      <c r="C130" s="75"/>
      <c r="D130" s="75"/>
      <c r="E130" s="75"/>
      <c r="F130" s="75"/>
      <c r="G130" s="23"/>
    </row>
    <row r="131" spans="1:7" x14ac:dyDescent="0.25">
      <c r="A131" s="23" t="s">
        <v>905</v>
      </c>
      <c r="C131" s="75"/>
      <c r="D131" s="75"/>
      <c r="E131" s="75"/>
      <c r="F131" s="75"/>
      <c r="G131" s="23"/>
    </row>
    <row r="132" spans="1:7" x14ac:dyDescent="0.25">
      <c r="A132" s="23" t="s">
        <v>906</v>
      </c>
      <c r="C132" s="75"/>
      <c r="D132" s="75"/>
      <c r="E132" s="75"/>
      <c r="F132" s="75"/>
      <c r="G132" s="23"/>
    </row>
    <row r="133" spans="1:7" x14ac:dyDescent="0.25">
      <c r="A133" s="23" t="s">
        <v>907</v>
      </c>
      <c r="C133" s="75"/>
      <c r="D133" s="75"/>
      <c r="E133" s="75"/>
      <c r="F133" s="75"/>
      <c r="G133" s="23"/>
    </row>
    <row r="134" spans="1:7" x14ac:dyDescent="0.25">
      <c r="A134" s="23" t="s">
        <v>908</v>
      </c>
      <c r="C134" s="75"/>
      <c r="D134" s="75"/>
      <c r="E134" s="75"/>
      <c r="F134" s="75"/>
      <c r="G134" s="23"/>
    </row>
    <row r="135" spans="1:7" x14ac:dyDescent="0.25">
      <c r="A135" s="23" t="s">
        <v>909</v>
      </c>
      <c r="C135" s="75"/>
      <c r="D135" s="75"/>
      <c r="E135" s="75"/>
      <c r="F135" s="75"/>
      <c r="G135" s="23"/>
    </row>
    <row r="136" spans="1:7" x14ac:dyDescent="0.25">
      <c r="A136" s="23" t="s">
        <v>910</v>
      </c>
      <c r="C136" s="75"/>
      <c r="D136" s="75"/>
      <c r="E136" s="75"/>
      <c r="F136" s="75"/>
      <c r="G136" s="23"/>
    </row>
    <row r="137" spans="1:7" x14ac:dyDescent="0.25">
      <c r="A137" s="23" t="s">
        <v>911</v>
      </c>
      <c r="C137" s="75"/>
      <c r="D137" s="75"/>
      <c r="E137" s="75"/>
      <c r="F137" s="75"/>
      <c r="G137" s="23"/>
    </row>
    <row r="138" spans="1:7" x14ac:dyDescent="0.25">
      <c r="A138" s="23" t="s">
        <v>912</v>
      </c>
      <c r="C138" s="75"/>
      <c r="D138" s="75"/>
      <c r="E138" s="75"/>
      <c r="F138" s="75"/>
      <c r="G138" s="23"/>
    </row>
    <row r="139" spans="1:7" x14ac:dyDescent="0.25">
      <c r="A139" s="23" t="s">
        <v>913</v>
      </c>
      <c r="C139" s="75"/>
      <c r="D139" s="75"/>
      <c r="E139" s="75"/>
      <c r="F139" s="75"/>
      <c r="G139" s="23"/>
    </row>
    <row r="140" spans="1:7" x14ac:dyDescent="0.25">
      <c r="A140" s="23" t="s">
        <v>914</v>
      </c>
      <c r="C140" s="75"/>
      <c r="D140" s="75"/>
      <c r="E140" s="75"/>
      <c r="F140" s="75"/>
      <c r="G140" s="23"/>
    </row>
    <row r="141" spans="1:7" x14ac:dyDescent="0.25">
      <c r="A141" s="23" t="s">
        <v>915</v>
      </c>
      <c r="C141" s="75"/>
      <c r="D141" s="75"/>
      <c r="E141" s="75"/>
      <c r="F141" s="75"/>
      <c r="G141" s="23"/>
    </row>
    <row r="142" spans="1:7" x14ac:dyDescent="0.25">
      <c r="A142" s="23" t="s">
        <v>916</v>
      </c>
      <c r="C142" s="75"/>
      <c r="D142" s="75"/>
      <c r="E142" s="75"/>
      <c r="F142" s="75"/>
      <c r="G142" s="23"/>
    </row>
    <row r="143" spans="1:7" x14ac:dyDescent="0.25">
      <c r="A143" s="23" t="s">
        <v>917</v>
      </c>
      <c r="C143" s="75"/>
      <c r="D143" s="75"/>
      <c r="E143" s="75"/>
      <c r="F143" s="75"/>
      <c r="G143" s="23"/>
    </row>
    <row r="144" spans="1:7" x14ac:dyDescent="0.25">
      <c r="A144" s="23" t="s">
        <v>918</v>
      </c>
      <c r="C144" s="75"/>
      <c r="D144" s="75"/>
      <c r="E144" s="75"/>
      <c r="F144" s="75"/>
      <c r="G144" s="23"/>
    </row>
    <row r="145" spans="1:7" x14ac:dyDescent="0.25">
      <c r="A145" s="23" t="s">
        <v>919</v>
      </c>
      <c r="C145" s="75"/>
      <c r="D145" s="75"/>
      <c r="E145" s="75"/>
      <c r="F145" s="75"/>
      <c r="G145" s="23"/>
    </row>
    <row r="146" spans="1:7" x14ac:dyDescent="0.25">
      <c r="A146" s="23" t="s">
        <v>920</v>
      </c>
      <c r="C146" s="75"/>
      <c r="D146" s="75"/>
      <c r="E146" s="75"/>
      <c r="F146" s="75"/>
      <c r="G146" s="23"/>
    </row>
    <row r="147" spans="1:7" x14ac:dyDescent="0.25">
      <c r="A147" s="23" t="s">
        <v>921</v>
      </c>
      <c r="C147" s="75"/>
      <c r="D147" s="75"/>
      <c r="E147" s="75"/>
      <c r="F147" s="75"/>
      <c r="G147" s="23"/>
    </row>
    <row r="148" spans="1:7" x14ac:dyDescent="0.25">
      <c r="A148" s="23" t="s">
        <v>922</v>
      </c>
      <c r="C148" s="75"/>
      <c r="D148" s="75"/>
      <c r="E148" s="75"/>
      <c r="F148" s="75"/>
      <c r="G148" s="23"/>
    </row>
    <row r="149" spans="1:7" ht="15" customHeight="1" x14ac:dyDescent="0.25">
      <c r="A149" s="37"/>
      <c r="B149" s="71" t="s">
        <v>923</v>
      </c>
      <c r="C149" s="37" t="s">
        <v>756</v>
      </c>
      <c r="D149" s="37" t="s">
        <v>757</v>
      </c>
      <c r="E149" s="38"/>
      <c r="F149" s="39" t="s">
        <v>721</v>
      </c>
      <c r="G149" s="39"/>
    </row>
    <row r="150" spans="1:7" x14ac:dyDescent="0.25">
      <c r="A150" s="23" t="s">
        <v>924</v>
      </c>
      <c r="B150" s="23" t="s">
        <v>925</v>
      </c>
      <c r="C150" s="105">
        <v>0.10664999999999999</v>
      </c>
      <c r="D150" s="105">
        <v>0</v>
      </c>
      <c r="E150" s="116"/>
      <c r="F150" s="105">
        <v>0.10664999999999999</v>
      </c>
    </row>
    <row r="151" spans="1:7" x14ac:dyDescent="0.25">
      <c r="A151" s="23" t="s">
        <v>926</v>
      </c>
      <c r="B151" s="23" t="s">
        <v>927</v>
      </c>
      <c r="C151" s="105">
        <v>0.89334999999999998</v>
      </c>
      <c r="D151" s="105">
        <v>0</v>
      </c>
      <c r="E151" s="116"/>
      <c r="F151" s="105">
        <v>0.89334999999999998</v>
      </c>
    </row>
    <row r="152" spans="1:7" x14ac:dyDescent="0.25">
      <c r="A152" s="23" t="s">
        <v>928</v>
      </c>
      <c r="B152" s="23" t="s">
        <v>267</v>
      </c>
      <c r="C152" s="105">
        <v>0</v>
      </c>
      <c r="D152" s="105">
        <v>0</v>
      </c>
      <c r="E152" s="116"/>
      <c r="F152" s="105">
        <v>0</v>
      </c>
    </row>
    <row r="153" spans="1:7" outlineLevel="1" x14ac:dyDescent="0.25">
      <c r="A153" s="23" t="s">
        <v>929</v>
      </c>
      <c r="C153" s="75"/>
      <c r="D153" s="75"/>
      <c r="E153" s="117"/>
      <c r="F153" s="75"/>
    </row>
    <row r="154" spans="1:7" outlineLevel="1" x14ac:dyDescent="0.25">
      <c r="A154" s="23" t="s">
        <v>930</v>
      </c>
      <c r="C154" s="75"/>
      <c r="D154" s="75"/>
      <c r="E154" s="117"/>
      <c r="F154" s="75"/>
    </row>
    <row r="155" spans="1:7" outlineLevel="1" x14ac:dyDescent="0.25">
      <c r="A155" s="23" t="s">
        <v>931</v>
      </c>
      <c r="C155" s="75"/>
      <c r="D155" s="75"/>
      <c r="E155" s="117"/>
      <c r="F155" s="75"/>
    </row>
    <row r="156" spans="1:7" outlineLevel="1" x14ac:dyDescent="0.25">
      <c r="A156" s="23" t="s">
        <v>932</v>
      </c>
      <c r="C156" s="75"/>
      <c r="D156" s="75"/>
      <c r="E156" s="117"/>
      <c r="F156" s="75"/>
    </row>
    <row r="157" spans="1:7" outlineLevel="1" x14ac:dyDescent="0.25">
      <c r="A157" s="23" t="s">
        <v>933</v>
      </c>
      <c r="C157" s="75"/>
      <c r="D157" s="75"/>
      <c r="E157" s="117"/>
      <c r="F157" s="75"/>
    </row>
    <row r="158" spans="1:7" outlineLevel="1" x14ac:dyDescent="0.25">
      <c r="A158" s="23" t="s">
        <v>934</v>
      </c>
      <c r="C158" s="75"/>
      <c r="D158" s="75"/>
      <c r="E158" s="117"/>
      <c r="F158" s="75"/>
    </row>
    <row r="159" spans="1:7" ht="15" customHeight="1" x14ac:dyDescent="0.25">
      <c r="A159" s="37"/>
      <c r="B159" s="71" t="s">
        <v>935</v>
      </c>
      <c r="C159" s="37" t="s">
        <v>756</v>
      </c>
      <c r="D159" s="37" t="s">
        <v>757</v>
      </c>
      <c r="E159" s="38"/>
      <c r="F159" s="39" t="s">
        <v>721</v>
      </c>
      <c r="G159" s="39"/>
    </row>
    <row r="160" spans="1:7" x14ac:dyDescent="0.25">
      <c r="A160" s="23" t="s">
        <v>936</v>
      </c>
      <c r="B160" s="23" t="s">
        <v>937</v>
      </c>
      <c r="C160" s="105">
        <v>1.2160000000000001E-2</v>
      </c>
      <c r="D160" s="105">
        <v>0</v>
      </c>
      <c r="E160" s="116"/>
      <c r="F160" s="105">
        <v>1.2160000000000001E-2</v>
      </c>
    </row>
    <row r="161" spans="1:7" x14ac:dyDescent="0.25">
      <c r="A161" s="23" t="s">
        <v>938</v>
      </c>
      <c r="B161" s="23" t="s">
        <v>939</v>
      </c>
      <c r="C161" s="105">
        <v>0.98784000000000005</v>
      </c>
      <c r="D161" s="105">
        <v>0</v>
      </c>
      <c r="E161" s="116"/>
      <c r="F161" s="105">
        <v>0.98784000000000005</v>
      </c>
    </row>
    <row r="162" spans="1:7" x14ac:dyDescent="0.25">
      <c r="A162" s="23" t="s">
        <v>940</v>
      </c>
      <c r="B162" s="23" t="s">
        <v>267</v>
      </c>
      <c r="C162" s="105">
        <v>0</v>
      </c>
      <c r="D162" s="105">
        <v>0</v>
      </c>
      <c r="E162" s="116"/>
      <c r="F162" s="105">
        <v>0</v>
      </c>
    </row>
    <row r="163" spans="1:7" outlineLevel="1" x14ac:dyDescent="0.25">
      <c r="A163" s="23" t="s">
        <v>941</v>
      </c>
      <c r="E163" s="21"/>
    </row>
    <row r="164" spans="1:7" outlineLevel="1" x14ac:dyDescent="0.25">
      <c r="A164" s="23" t="s">
        <v>942</v>
      </c>
      <c r="E164" s="21"/>
    </row>
    <row r="165" spans="1:7" outlineLevel="1" x14ac:dyDescent="0.25">
      <c r="A165" s="23" t="s">
        <v>943</v>
      </c>
      <c r="E165" s="21"/>
    </row>
    <row r="166" spans="1:7" outlineLevel="1" x14ac:dyDescent="0.25">
      <c r="A166" s="23" t="s">
        <v>944</v>
      </c>
      <c r="E166" s="21"/>
    </row>
    <row r="167" spans="1:7" outlineLevel="1" x14ac:dyDescent="0.25">
      <c r="A167" s="23" t="s">
        <v>945</v>
      </c>
      <c r="E167" s="21"/>
    </row>
    <row r="168" spans="1:7" outlineLevel="1" x14ac:dyDescent="0.25">
      <c r="A168" s="23" t="s">
        <v>946</v>
      </c>
      <c r="E168" s="21"/>
    </row>
    <row r="169" spans="1:7" ht="15" customHeight="1" x14ac:dyDescent="0.25">
      <c r="A169" s="37"/>
      <c r="B169" s="71" t="s">
        <v>947</v>
      </c>
      <c r="C169" s="37" t="s">
        <v>756</v>
      </c>
      <c r="D169" s="37" t="s">
        <v>757</v>
      </c>
      <c r="E169" s="38"/>
      <c r="F169" s="39" t="s">
        <v>721</v>
      </c>
      <c r="G169" s="39"/>
    </row>
    <row r="170" spans="1:7" x14ac:dyDescent="0.25">
      <c r="A170" s="23" t="s">
        <v>948</v>
      </c>
      <c r="B170" s="21" t="s">
        <v>949</v>
      </c>
      <c r="C170" s="105">
        <v>0.10258</v>
      </c>
      <c r="D170" s="105">
        <v>0</v>
      </c>
      <c r="E170" s="116"/>
      <c r="F170" s="105">
        <v>0.10258</v>
      </c>
    </row>
    <row r="171" spans="1:7" x14ac:dyDescent="0.25">
      <c r="A171" s="23" t="s">
        <v>950</v>
      </c>
      <c r="B171" s="21" t="s">
        <v>951</v>
      </c>
      <c r="C171" s="105">
        <v>0.11679</v>
      </c>
      <c r="D171" s="105">
        <v>0</v>
      </c>
      <c r="E171" s="116"/>
      <c r="F171" s="105">
        <v>0.11679</v>
      </c>
    </row>
    <row r="172" spans="1:7" x14ac:dyDescent="0.25">
      <c r="A172" s="23" t="s">
        <v>952</v>
      </c>
      <c r="B172" s="21" t="s">
        <v>953</v>
      </c>
      <c r="C172" s="105">
        <v>7.9229999999999995E-2</v>
      </c>
      <c r="D172" s="105">
        <v>0</v>
      </c>
      <c r="E172" s="105"/>
      <c r="F172" s="105">
        <v>7.9229999999999995E-2</v>
      </c>
    </row>
    <row r="173" spans="1:7" x14ac:dyDescent="0.25">
      <c r="A173" s="23" t="s">
        <v>954</v>
      </c>
      <c r="B173" s="21" t="s">
        <v>955</v>
      </c>
      <c r="C173" s="105">
        <v>0.30503999999999998</v>
      </c>
      <c r="D173" s="105">
        <v>0</v>
      </c>
      <c r="E173" s="105"/>
      <c r="F173" s="105">
        <v>0.30503999999999998</v>
      </c>
    </row>
    <row r="174" spans="1:7" x14ac:dyDescent="0.25">
      <c r="A174" s="23" t="s">
        <v>956</v>
      </c>
      <c r="B174" s="21" t="s">
        <v>957</v>
      </c>
      <c r="C174" s="105">
        <v>0.39637</v>
      </c>
      <c r="D174" s="105">
        <v>0</v>
      </c>
      <c r="E174" s="105"/>
      <c r="F174" s="105">
        <v>0.39637</v>
      </c>
    </row>
    <row r="175" spans="1:7" outlineLevel="1" x14ac:dyDescent="0.25">
      <c r="A175" s="23" t="s">
        <v>958</v>
      </c>
      <c r="B175" s="35"/>
      <c r="C175" s="75"/>
      <c r="D175" s="75"/>
      <c r="E175" s="75"/>
      <c r="F175" s="75"/>
    </row>
    <row r="176" spans="1:7" outlineLevel="1" x14ac:dyDescent="0.25">
      <c r="A176" s="23" t="s">
        <v>959</v>
      </c>
      <c r="B176" s="35"/>
      <c r="C176" s="75"/>
      <c r="D176" s="75"/>
      <c r="E176" s="75"/>
      <c r="F176" s="75"/>
    </row>
    <row r="177" spans="1:7" outlineLevel="1" x14ac:dyDescent="0.25">
      <c r="A177" s="23" t="s">
        <v>960</v>
      </c>
      <c r="B177" s="21"/>
      <c r="C177" s="75"/>
      <c r="D177" s="75"/>
      <c r="E177" s="75"/>
      <c r="F177" s="75"/>
    </row>
    <row r="178" spans="1:7" outlineLevel="1" x14ac:dyDescent="0.25">
      <c r="A178" s="23" t="s">
        <v>961</v>
      </c>
      <c r="B178" s="21"/>
      <c r="C178" s="75"/>
      <c r="D178" s="75"/>
      <c r="E178" s="75"/>
      <c r="F178" s="75"/>
    </row>
    <row r="179" spans="1:7" ht="15" customHeight="1" x14ac:dyDescent="0.25">
      <c r="A179" s="37"/>
      <c r="B179" s="71" t="s">
        <v>962</v>
      </c>
      <c r="C179" s="37" t="s">
        <v>756</v>
      </c>
      <c r="D179" s="37" t="s">
        <v>757</v>
      </c>
      <c r="E179" s="37"/>
      <c r="F179" s="37" t="s">
        <v>721</v>
      </c>
      <c r="G179" s="39"/>
    </row>
    <row r="180" spans="1:7" x14ac:dyDescent="0.25">
      <c r="A180" s="23" t="s">
        <v>963</v>
      </c>
      <c r="B180" s="23" t="s">
        <v>964</v>
      </c>
      <c r="C180" s="118">
        <v>0</v>
      </c>
      <c r="D180" s="118">
        <v>0</v>
      </c>
      <c r="E180" s="116"/>
      <c r="F180" s="118">
        <v>0</v>
      </c>
    </row>
    <row r="181" spans="1:7" outlineLevel="1" x14ac:dyDescent="0.25">
      <c r="A181" s="23" t="s">
        <v>965</v>
      </c>
      <c r="B181" s="110" t="s">
        <v>966</v>
      </c>
      <c r="C181" s="118">
        <v>0</v>
      </c>
      <c r="D181" s="118" t="s">
        <v>539</v>
      </c>
      <c r="E181" s="116"/>
      <c r="F181" s="118" t="s">
        <v>539</v>
      </c>
    </row>
    <row r="182" spans="1:7" outlineLevel="1" x14ac:dyDescent="0.25">
      <c r="A182" s="23" t="s">
        <v>967</v>
      </c>
      <c r="B182" s="119"/>
      <c r="C182" s="75"/>
      <c r="D182" s="75"/>
      <c r="E182" s="117"/>
      <c r="F182" s="75"/>
    </row>
    <row r="183" spans="1:7" outlineLevel="1" x14ac:dyDescent="0.25">
      <c r="A183" s="23" t="s">
        <v>968</v>
      </c>
      <c r="B183" s="119"/>
      <c r="C183" s="75"/>
      <c r="D183" s="75"/>
      <c r="E183" s="117"/>
      <c r="F183" s="75"/>
    </row>
    <row r="184" spans="1:7" outlineLevel="1" x14ac:dyDescent="0.25">
      <c r="A184" s="23" t="s">
        <v>969</v>
      </c>
      <c r="B184" s="119"/>
      <c r="C184" s="75"/>
      <c r="D184" s="75"/>
      <c r="E184" s="117"/>
      <c r="F184" s="75"/>
    </row>
    <row r="185" spans="1:7" ht="18.75" customHeight="1" x14ac:dyDescent="0.25">
      <c r="A185" s="65"/>
      <c r="B185" s="76" t="s">
        <v>718</v>
      </c>
      <c r="C185" s="65"/>
      <c r="D185" s="65"/>
      <c r="E185" s="65"/>
      <c r="F185" s="66"/>
      <c r="G185" s="66"/>
    </row>
    <row r="186" spans="1:7" ht="15" customHeight="1" x14ac:dyDescent="0.25">
      <c r="A186" s="37"/>
      <c r="B186" s="71" t="s">
        <v>970</v>
      </c>
      <c r="C186" s="37" t="s">
        <v>971</v>
      </c>
      <c r="D186" s="37" t="s">
        <v>972</v>
      </c>
      <c r="E186" s="38"/>
      <c r="F186" s="37" t="s">
        <v>756</v>
      </c>
      <c r="G186" s="37" t="s">
        <v>973</v>
      </c>
    </row>
    <row r="187" spans="1:7" x14ac:dyDescent="0.25">
      <c r="A187" s="23" t="s">
        <v>974</v>
      </c>
      <c r="B187" s="23" t="s">
        <v>975</v>
      </c>
      <c r="C187" s="100">
        <v>75.506171429999995</v>
      </c>
      <c r="E187" s="34"/>
      <c r="F187" s="42"/>
      <c r="G187" s="42"/>
    </row>
    <row r="188" spans="1:7" x14ac:dyDescent="0.25">
      <c r="A188" s="34"/>
      <c r="B188" s="120"/>
      <c r="C188" s="102"/>
      <c r="D188" s="34"/>
      <c r="E188" s="34"/>
      <c r="F188" s="42"/>
      <c r="G188" s="42"/>
    </row>
    <row r="189" spans="1:7" x14ac:dyDescent="0.25">
      <c r="B189" s="23" t="s">
        <v>976</v>
      </c>
      <c r="C189" s="102"/>
      <c r="D189" s="34"/>
      <c r="E189" s="34"/>
      <c r="F189" s="42"/>
      <c r="G189" s="42"/>
    </row>
    <row r="190" spans="1:7" x14ac:dyDescent="0.25">
      <c r="A190" s="23" t="s">
        <v>977</v>
      </c>
      <c r="B190" s="23" t="s">
        <v>978</v>
      </c>
      <c r="C190" s="100">
        <v>166.95089902000001</v>
      </c>
      <c r="D190" s="68">
        <v>14160</v>
      </c>
      <c r="E190" s="34"/>
      <c r="F190" s="105">
        <f t="shared" ref="F190:F213" si="1">IF($C$214=0,"",IF(C190="[for completion]","",IF(C190="","",C190/$C$214)))</f>
        <v>5.5502019412816288E-2</v>
      </c>
      <c r="G190" s="105">
        <f t="shared" ref="G190:G213" si="2">IF($D$214=0,"",IF(D190="[for completion]","",IF(D190="","",D190/$D$214)))</f>
        <v>0.35543953009689244</v>
      </c>
    </row>
    <row r="191" spans="1:7" x14ac:dyDescent="0.25">
      <c r="A191" s="23" t="s">
        <v>979</v>
      </c>
      <c r="B191" s="23" t="s">
        <v>980</v>
      </c>
      <c r="C191" s="100">
        <v>283.84880980000003</v>
      </c>
      <c r="D191" s="68">
        <v>7755</v>
      </c>
      <c r="E191" s="34"/>
      <c r="F191" s="105">
        <f t="shared" si="1"/>
        <v>9.4364164819125143E-2</v>
      </c>
      <c r="G191" s="105">
        <f t="shared" si="2"/>
        <v>0.19466338671620062</v>
      </c>
    </row>
    <row r="192" spans="1:7" x14ac:dyDescent="0.25">
      <c r="A192" s="23" t="s">
        <v>981</v>
      </c>
      <c r="B192" s="23" t="s">
        <v>982</v>
      </c>
      <c r="C192" s="100">
        <v>621.04629046000002</v>
      </c>
      <c r="D192" s="68">
        <v>8559</v>
      </c>
      <c r="E192" s="34"/>
      <c r="F192" s="105">
        <f t="shared" si="1"/>
        <v>0.2064638374019129</v>
      </c>
      <c r="G192" s="105">
        <f t="shared" si="2"/>
        <v>0.21484512274712586</v>
      </c>
    </row>
    <row r="193" spans="1:7" x14ac:dyDescent="0.25">
      <c r="A193" s="23" t="s">
        <v>983</v>
      </c>
      <c r="B193" s="23" t="s">
        <v>984</v>
      </c>
      <c r="C193" s="100">
        <v>534.04909022000004</v>
      </c>
      <c r="D193" s="68">
        <v>4372</v>
      </c>
      <c r="E193" s="34"/>
      <c r="F193" s="105">
        <f t="shared" si="1"/>
        <v>0.17754203868789276</v>
      </c>
      <c r="G193" s="105">
        <f t="shared" si="2"/>
        <v>0.10974446508358854</v>
      </c>
    </row>
    <row r="194" spans="1:7" x14ac:dyDescent="0.25">
      <c r="A194" s="23" t="s">
        <v>985</v>
      </c>
      <c r="B194" s="23" t="s">
        <v>986</v>
      </c>
      <c r="C194" s="100">
        <v>375.52996101000002</v>
      </c>
      <c r="D194" s="68">
        <v>2175</v>
      </c>
      <c r="E194" s="34"/>
      <c r="F194" s="105">
        <f t="shared" si="1"/>
        <v>0.12484312039298633</v>
      </c>
      <c r="G194" s="105">
        <f t="shared" si="2"/>
        <v>5.4596114262764193E-2</v>
      </c>
    </row>
    <row r="195" spans="1:7" x14ac:dyDescent="0.25">
      <c r="A195" s="23" t="s">
        <v>987</v>
      </c>
      <c r="B195" s="23" t="s">
        <v>988</v>
      </c>
      <c r="C195" s="100">
        <v>258.03934120000002</v>
      </c>
      <c r="D195" s="68">
        <v>1157</v>
      </c>
      <c r="E195" s="34"/>
      <c r="F195" s="105">
        <f t="shared" si="1"/>
        <v>8.5783931734545779E-2</v>
      </c>
      <c r="G195" s="105">
        <f t="shared" si="2"/>
        <v>2.904262262161755E-2</v>
      </c>
    </row>
    <row r="196" spans="1:7" x14ac:dyDescent="0.25">
      <c r="A196" s="23" t="s">
        <v>989</v>
      </c>
      <c r="B196" s="23" t="s">
        <v>990</v>
      </c>
      <c r="C196" s="100">
        <v>176.03467445999999</v>
      </c>
      <c r="D196" s="68">
        <v>645</v>
      </c>
      <c r="E196" s="34"/>
      <c r="F196" s="105">
        <f t="shared" si="1"/>
        <v>5.8521876650914448E-2</v>
      </c>
      <c r="G196" s="105">
        <f t="shared" si="2"/>
        <v>1.6190571815854208E-2</v>
      </c>
    </row>
    <row r="197" spans="1:7" x14ac:dyDescent="0.25">
      <c r="A197" s="23" t="s">
        <v>991</v>
      </c>
      <c r="B197" s="23" t="s">
        <v>992</v>
      </c>
      <c r="C197" s="100">
        <v>592.51579142000003</v>
      </c>
      <c r="D197" s="68">
        <v>1015</v>
      </c>
      <c r="E197" s="34"/>
      <c r="F197" s="105">
        <f t="shared" si="1"/>
        <v>0.19697901089980632</v>
      </c>
      <c r="G197" s="105">
        <f t="shared" si="2"/>
        <v>2.5478186655956626E-2</v>
      </c>
    </row>
    <row r="198" spans="1:7" x14ac:dyDescent="0.25">
      <c r="A198" s="23" t="s">
        <v>993</v>
      </c>
      <c r="C198" s="67"/>
      <c r="D198" s="68"/>
      <c r="E198" s="34"/>
      <c r="F198" s="75" t="str">
        <f t="shared" si="1"/>
        <v/>
      </c>
      <c r="G198" s="75" t="str">
        <f t="shared" si="2"/>
        <v/>
      </c>
    </row>
    <row r="199" spans="1:7" x14ac:dyDescent="0.25">
      <c r="A199" s="23" t="s">
        <v>994</v>
      </c>
      <c r="C199" s="67"/>
      <c r="D199" s="68"/>
      <c r="F199" s="75" t="str">
        <f t="shared" si="1"/>
        <v/>
      </c>
      <c r="G199" s="75" t="str">
        <f t="shared" si="2"/>
        <v/>
      </c>
    </row>
    <row r="200" spans="1:7" x14ac:dyDescent="0.25">
      <c r="A200" s="23" t="s">
        <v>995</v>
      </c>
      <c r="C200" s="67"/>
      <c r="D200" s="68"/>
      <c r="F200" s="75" t="str">
        <f t="shared" si="1"/>
        <v/>
      </c>
      <c r="G200" s="75" t="str">
        <f t="shared" si="2"/>
        <v/>
      </c>
    </row>
    <row r="201" spans="1:7" x14ac:dyDescent="0.25">
      <c r="A201" s="23" t="s">
        <v>996</v>
      </c>
      <c r="C201" s="67"/>
      <c r="D201" s="68"/>
      <c r="F201" s="75" t="str">
        <f t="shared" si="1"/>
        <v/>
      </c>
      <c r="G201" s="75" t="str">
        <f t="shared" si="2"/>
        <v/>
      </c>
    </row>
    <row r="202" spans="1:7" x14ac:dyDescent="0.25">
      <c r="A202" s="23" t="s">
        <v>997</v>
      </c>
      <c r="C202" s="67"/>
      <c r="D202" s="68"/>
      <c r="F202" s="75" t="str">
        <f t="shared" si="1"/>
        <v/>
      </c>
      <c r="G202" s="75" t="str">
        <f t="shared" si="2"/>
        <v/>
      </c>
    </row>
    <row r="203" spans="1:7" x14ac:dyDescent="0.25">
      <c r="A203" s="23" t="s">
        <v>998</v>
      </c>
      <c r="C203" s="67"/>
      <c r="D203" s="68"/>
      <c r="F203" s="75" t="str">
        <f t="shared" si="1"/>
        <v/>
      </c>
      <c r="G203" s="75" t="str">
        <f t="shared" si="2"/>
        <v/>
      </c>
    </row>
    <row r="204" spans="1:7" x14ac:dyDescent="0.25">
      <c r="A204" s="23" t="s">
        <v>999</v>
      </c>
      <c r="C204" s="67"/>
      <c r="D204" s="68"/>
      <c r="F204" s="75" t="str">
        <f t="shared" si="1"/>
        <v/>
      </c>
      <c r="G204" s="75" t="str">
        <f t="shared" si="2"/>
        <v/>
      </c>
    </row>
    <row r="205" spans="1:7" x14ac:dyDescent="0.25">
      <c r="A205" s="23" t="s">
        <v>1000</v>
      </c>
      <c r="C205" s="67"/>
      <c r="D205" s="68"/>
      <c r="F205" s="75" t="str">
        <f t="shared" si="1"/>
        <v/>
      </c>
      <c r="G205" s="75" t="str">
        <f t="shared" si="2"/>
        <v/>
      </c>
    </row>
    <row r="206" spans="1:7" x14ac:dyDescent="0.25">
      <c r="A206" s="23" t="s">
        <v>1001</v>
      </c>
      <c r="C206" s="67"/>
      <c r="D206" s="68"/>
      <c r="E206" s="110"/>
      <c r="F206" s="75" t="str">
        <f t="shared" si="1"/>
        <v/>
      </c>
      <c r="G206" s="75" t="str">
        <f t="shared" si="2"/>
        <v/>
      </c>
    </row>
    <row r="207" spans="1:7" x14ac:dyDescent="0.25">
      <c r="A207" s="23" t="s">
        <v>1002</v>
      </c>
      <c r="C207" s="67"/>
      <c r="D207" s="68"/>
      <c r="E207" s="110"/>
      <c r="F207" s="75" t="str">
        <f t="shared" si="1"/>
        <v/>
      </c>
      <c r="G207" s="75" t="str">
        <f t="shared" si="2"/>
        <v/>
      </c>
    </row>
    <row r="208" spans="1:7" x14ac:dyDescent="0.25">
      <c r="A208" s="23" t="s">
        <v>1003</v>
      </c>
      <c r="C208" s="67"/>
      <c r="D208" s="68"/>
      <c r="E208" s="110"/>
      <c r="F208" s="75" t="str">
        <f t="shared" si="1"/>
        <v/>
      </c>
      <c r="G208" s="75" t="str">
        <f t="shared" si="2"/>
        <v/>
      </c>
    </row>
    <row r="209" spans="1:7" x14ac:dyDescent="0.25">
      <c r="A209" s="23" t="s">
        <v>1004</v>
      </c>
      <c r="C209" s="67"/>
      <c r="D209" s="68"/>
      <c r="E209" s="110"/>
      <c r="F209" s="75" t="str">
        <f t="shared" si="1"/>
        <v/>
      </c>
      <c r="G209" s="75" t="str">
        <f t="shared" si="2"/>
        <v/>
      </c>
    </row>
    <row r="210" spans="1:7" x14ac:dyDescent="0.25">
      <c r="A210" s="23" t="s">
        <v>1005</v>
      </c>
      <c r="C210" s="67"/>
      <c r="D210" s="68"/>
      <c r="E210" s="110"/>
      <c r="F210" s="75" t="str">
        <f t="shared" si="1"/>
        <v/>
      </c>
      <c r="G210" s="75" t="str">
        <f t="shared" si="2"/>
        <v/>
      </c>
    </row>
    <row r="211" spans="1:7" x14ac:dyDescent="0.25">
      <c r="A211" s="23" t="s">
        <v>1006</v>
      </c>
      <c r="C211" s="67"/>
      <c r="D211" s="68"/>
      <c r="E211" s="110"/>
      <c r="F211" s="75" t="str">
        <f t="shared" si="1"/>
        <v/>
      </c>
      <c r="G211" s="75" t="str">
        <f t="shared" si="2"/>
        <v/>
      </c>
    </row>
    <row r="212" spans="1:7" x14ac:dyDescent="0.25">
      <c r="A212" s="23" t="s">
        <v>1007</v>
      </c>
      <c r="C212" s="67"/>
      <c r="D212" s="68"/>
      <c r="E212" s="110"/>
      <c r="F212" s="75" t="str">
        <f t="shared" si="1"/>
        <v/>
      </c>
      <c r="G212" s="75" t="str">
        <f t="shared" si="2"/>
        <v/>
      </c>
    </row>
    <row r="213" spans="1:7" x14ac:dyDescent="0.25">
      <c r="A213" s="23" t="s">
        <v>1008</v>
      </c>
      <c r="C213" s="67"/>
      <c r="D213" s="68"/>
      <c r="E213" s="110"/>
      <c r="F213" s="75" t="str">
        <f t="shared" si="1"/>
        <v/>
      </c>
      <c r="G213" s="75" t="str">
        <f t="shared" si="2"/>
        <v/>
      </c>
    </row>
    <row r="214" spans="1:7" x14ac:dyDescent="0.25">
      <c r="A214" s="23" t="s">
        <v>1009</v>
      </c>
      <c r="B214" s="64" t="s">
        <v>269</v>
      </c>
      <c r="C214" s="100">
        <f>SUM(C190:C213)</f>
        <v>3008.0148575900002</v>
      </c>
      <c r="D214" s="68">
        <f>SUM(D190:D213)</f>
        <v>39838</v>
      </c>
      <c r="E214" s="110"/>
      <c r="F214" s="105">
        <f>SUM(F190:F213)</f>
        <v>0.99999999999999989</v>
      </c>
      <c r="G214" s="105">
        <f>SUM(G190:G213)</f>
        <v>1</v>
      </c>
    </row>
    <row r="215" spans="1:7" ht="15" customHeight="1" x14ac:dyDescent="0.25">
      <c r="A215" s="37"/>
      <c r="B215" s="37" t="s">
        <v>1010</v>
      </c>
      <c r="C215" s="37" t="s">
        <v>971</v>
      </c>
      <c r="D215" s="37" t="s">
        <v>972</v>
      </c>
      <c r="E215" s="38"/>
      <c r="F215" s="37" t="s">
        <v>756</v>
      </c>
      <c r="G215" s="37" t="s">
        <v>973</v>
      </c>
    </row>
    <row r="216" spans="1:7" x14ac:dyDescent="0.25">
      <c r="A216" s="23" t="s">
        <v>1011</v>
      </c>
      <c r="B216" s="23" t="s">
        <v>1012</v>
      </c>
      <c r="C216" s="105">
        <v>0.62849999999999995</v>
      </c>
      <c r="F216" s="75"/>
      <c r="G216" s="75"/>
    </row>
    <row r="217" spans="1:7" x14ac:dyDescent="0.25">
      <c r="C217" s="105"/>
      <c r="F217" s="75"/>
      <c r="G217" s="75"/>
    </row>
    <row r="218" spans="1:7" x14ac:dyDescent="0.25">
      <c r="B218" s="23" t="s">
        <v>1013</v>
      </c>
      <c r="C218" s="105"/>
      <c r="F218" s="75"/>
      <c r="G218" s="75"/>
    </row>
    <row r="219" spans="1:7" x14ac:dyDescent="0.25">
      <c r="A219" s="23" t="s">
        <v>1014</v>
      </c>
      <c r="B219" s="23" t="s">
        <v>1015</v>
      </c>
      <c r="C219" s="100">
        <v>2009.82787149</v>
      </c>
      <c r="D219" s="68">
        <v>12378</v>
      </c>
      <c r="F219" s="105">
        <f t="shared" ref="F219:F226" si="3">IF($C$227=0,"",IF(C219="[for completion]","",C219/$C$227))</f>
        <v>0.66815756076314914</v>
      </c>
      <c r="G219" s="105">
        <f t="shared" ref="G219:G226" si="4">IF($D$227=0,"",IF(D219="[for completion]","",D219/$D$227))</f>
        <v>0.31070836889402076</v>
      </c>
    </row>
    <row r="220" spans="1:7" x14ac:dyDescent="0.25">
      <c r="A220" s="23" t="s">
        <v>1016</v>
      </c>
      <c r="B220" s="23" t="s">
        <v>1017</v>
      </c>
      <c r="C220" s="100">
        <v>345.69976493000001</v>
      </c>
      <c r="D220" s="68">
        <v>4330</v>
      </c>
      <c r="F220" s="105">
        <f t="shared" si="3"/>
        <v>0.11492621580612412</v>
      </c>
      <c r="G220" s="105">
        <f t="shared" si="4"/>
        <v>0.10869019529092826</v>
      </c>
    </row>
    <row r="221" spans="1:7" x14ac:dyDescent="0.25">
      <c r="A221" s="23" t="s">
        <v>1018</v>
      </c>
      <c r="B221" s="23" t="s">
        <v>1019</v>
      </c>
      <c r="C221" s="100">
        <v>271.64466874999999</v>
      </c>
      <c r="D221" s="68">
        <v>5178</v>
      </c>
      <c r="F221" s="105">
        <f t="shared" si="3"/>
        <v>9.0306957048892092E-2</v>
      </c>
      <c r="G221" s="105">
        <f t="shared" si="4"/>
        <v>0.12997640443797379</v>
      </c>
    </row>
    <row r="222" spans="1:7" x14ac:dyDescent="0.25">
      <c r="A222" s="23" t="s">
        <v>1020</v>
      </c>
      <c r="B222" s="23" t="s">
        <v>1021</v>
      </c>
      <c r="C222" s="100">
        <v>191.54178218000001</v>
      </c>
      <c r="D222" s="68">
        <v>5987</v>
      </c>
      <c r="F222" s="105">
        <f t="shared" si="3"/>
        <v>6.3677139610337025E-2</v>
      </c>
      <c r="G222" s="105">
        <f t="shared" si="4"/>
        <v>0.15028364877754907</v>
      </c>
    </row>
    <row r="223" spans="1:7" x14ac:dyDescent="0.25">
      <c r="A223" s="23" t="s">
        <v>1022</v>
      </c>
      <c r="B223" s="23" t="s">
        <v>1023</v>
      </c>
      <c r="C223" s="100">
        <v>112.45813969</v>
      </c>
      <c r="D223" s="68">
        <v>5328</v>
      </c>
      <c r="F223" s="105">
        <f t="shared" si="3"/>
        <v>3.7386164939351992E-2</v>
      </c>
      <c r="G223" s="105">
        <f t="shared" si="4"/>
        <v>0.13374165369747476</v>
      </c>
    </row>
    <row r="224" spans="1:7" x14ac:dyDescent="0.25">
      <c r="A224" s="23" t="s">
        <v>1024</v>
      </c>
      <c r="B224" s="23" t="s">
        <v>1025</v>
      </c>
      <c r="C224" s="100">
        <v>58.209640409999999</v>
      </c>
      <c r="D224" s="68">
        <v>3634</v>
      </c>
      <c r="F224" s="105">
        <f t="shared" si="3"/>
        <v>1.9351513580320626E-2</v>
      </c>
      <c r="G224" s="105">
        <f t="shared" si="4"/>
        <v>9.121943872684371E-2</v>
      </c>
    </row>
    <row r="225" spans="1:7" x14ac:dyDescent="0.25">
      <c r="A225" s="23" t="s">
        <v>1026</v>
      </c>
      <c r="B225" s="23" t="s">
        <v>1027</v>
      </c>
      <c r="C225" s="100">
        <v>18.632992389999998</v>
      </c>
      <c r="D225" s="68">
        <v>3003</v>
      </c>
      <c r="F225" s="105">
        <f t="shared" si="3"/>
        <v>6.1944482518251631E-3</v>
      </c>
      <c r="G225" s="105">
        <f t="shared" si="4"/>
        <v>7.5380290175209599E-2</v>
      </c>
    </row>
    <row r="226" spans="1:7" x14ac:dyDescent="0.25">
      <c r="A226" s="23" t="s">
        <v>1028</v>
      </c>
      <c r="B226" s="23" t="s">
        <v>1029</v>
      </c>
      <c r="C226" s="100">
        <v>0</v>
      </c>
      <c r="D226" s="68">
        <v>0</v>
      </c>
      <c r="F226" s="105">
        <f t="shared" si="3"/>
        <v>0</v>
      </c>
      <c r="G226" s="105">
        <f t="shared" si="4"/>
        <v>0</v>
      </c>
    </row>
    <row r="227" spans="1:7" x14ac:dyDescent="0.25">
      <c r="A227" s="23" t="s">
        <v>1030</v>
      </c>
      <c r="B227" s="64" t="s">
        <v>269</v>
      </c>
      <c r="C227" s="100">
        <f>SUM(C219:C226)</f>
        <v>3008.0148598399996</v>
      </c>
      <c r="D227" s="68">
        <f>SUM(D219:D226)</f>
        <v>39838</v>
      </c>
      <c r="F227" s="105">
        <f>SUM(F219:F226)</f>
        <v>1.0000000000000002</v>
      </c>
      <c r="G227" s="105">
        <f>SUM(G219:G226)</f>
        <v>1</v>
      </c>
    </row>
    <row r="228" spans="1:7" outlineLevel="1" x14ac:dyDescent="0.25">
      <c r="A228" s="23" t="s">
        <v>1031</v>
      </c>
      <c r="B228" s="40" t="s">
        <v>1032</v>
      </c>
      <c r="C228" s="100"/>
      <c r="D228" s="68"/>
      <c r="F228" s="105">
        <f t="shared" ref="F228:F233" si="5">IF($C$227=0,"",IF(C228="[for completion]","",C228/$C$227))</f>
        <v>0</v>
      </c>
      <c r="G228" s="105">
        <f t="shared" ref="G228:G233" si="6">IF($D$227=0,"",IF(D228="[for completion]","",D228/$D$227))</f>
        <v>0</v>
      </c>
    </row>
    <row r="229" spans="1:7" outlineLevel="1" x14ac:dyDescent="0.25">
      <c r="A229" s="23" t="s">
        <v>1033</v>
      </c>
      <c r="B229" s="40" t="s">
        <v>1034</v>
      </c>
      <c r="C229" s="100"/>
      <c r="D229" s="68"/>
      <c r="F229" s="105">
        <f t="shared" si="5"/>
        <v>0</v>
      </c>
      <c r="G229" s="105">
        <f t="shared" si="6"/>
        <v>0</v>
      </c>
    </row>
    <row r="230" spans="1:7" outlineLevel="1" x14ac:dyDescent="0.25">
      <c r="A230" s="23" t="s">
        <v>1035</v>
      </c>
      <c r="B230" s="40" t="s">
        <v>1036</v>
      </c>
      <c r="C230" s="100"/>
      <c r="D230" s="68"/>
      <c r="F230" s="105">
        <f t="shared" si="5"/>
        <v>0</v>
      </c>
      <c r="G230" s="105">
        <f t="shared" si="6"/>
        <v>0</v>
      </c>
    </row>
    <row r="231" spans="1:7" outlineLevel="1" x14ac:dyDescent="0.25">
      <c r="A231" s="23" t="s">
        <v>1037</v>
      </c>
      <c r="B231" s="40" t="s">
        <v>1038</v>
      </c>
      <c r="C231" s="100"/>
      <c r="D231" s="68"/>
      <c r="F231" s="105">
        <f t="shared" si="5"/>
        <v>0</v>
      </c>
      <c r="G231" s="105">
        <f t="shared" si="6"/>
        <v>0</v>
      </c>
    </row>
    <row r="232" spans="1:7" outlineLevel="1" x14ac:dyDescent="0.25">
      <c r="A232" s="23" t="s">
        <v>1039</v>
      </c>
      <c r="B232" s="40" t="s">
        <v>1040</v>
      </c>
      <c r="C232" s="100"/>
      <c r="D232" s="68"/>
      <c r="F232" s="105">
        <f t="shared" si="5"/>
        <v>0</v>
      </c>
      <c r="G232" s="105">
        <f t="shared" si="6"/>
        <v>0</v>
      </c>
    </row>
    <row r="233" spans="1:7" outlineLevel="1" x14ac:dyDescent="0.25">
      <c r="A233" s="23" t="s">
        <v>1041</v>
      </c>
      <c r="B233" s="40" t="s">
        <v>1042</v>
      </c>
      <c r="C233" s="100"/>
      <c r="D233" s="68"/>
      <c r="F233" s="105">
        <f t="shared" si="5"/>
        <v>0</v>
      </c>
      <c r="G233" s="105">
        <f t="shared" si="6"/>
        <v>0</v>
      </c>
    </row>
    <row r="234" spans="1:7" outlineLevel="1" x14ac:dyDescent="0.25">
      <c r="A234" s="23" t="s">
        <v>1043</v>
      </c>
      <c r="B234" s="40"/>
      <c r="F234" s="75"/>
      <c r="G234" s="75"/>
    </row>
    <row r="235" spans="1:7" outlineLevel="1" x14ac:dyDescent="0.25">
      <c r="A235" s="23" t="s">
        <v>1044</v>
      </c>
      <c r="B235" s="40"/>
      <c r="F235" s="75"/>
      <c r="G235" s="75"/>
    </row>
    <row r="236" spans="1:7" outlineLevel="1" x14ac:dyDescent="0.25">
      <c r="A236" s="23" t="s">
        <v>1045</v>
      </c>
      <c r="B236" s="40"/>
      <c r="F236" s="75"/>
      <c r="G236" s="75"/>
    </row>
    <row r="237" spans="1:7" ht="15" customHeight="1" x14ac:dyDescent="0.25">
      <c r="A237" s="37"/>
      <c r="B237" s="37" t="s">
        <v>1046</v>
      </c>
      <c r="C237" s="37" t="s">
        <v>971</v>
      </c>
      <c r="D237" s="37" t="s">
        <v>972</v>
      </c>
      <c r="E237" s="38"/>
      <c r="F237" s="37" t="s">
        <v>756</v>
      </c>
      <c r="G237" s="37" t="s">
        <v>973</v>
      </c>
    </row>
    <row r="238" spans="1:7" x14ac:dyDescent="0.25">
      <c r="A238" s="23" t="s">
        <v>1047</v>
      </c>
      <c r="B238" s="23" t="s">
        <v>1012</v>
      </c>
      <c r="C238" s="105">
        <v>0.63134999999999997</v>
      </c>
      <c r="F238" s="75"/>
      <c r="G238" s="75"/>
    </row>
    <row r="239" spans="1:7" x14ac:dyDescent="0.25">
      <c r="C239" s="100"/>
      <c r="F239" s="75"/>
      <c r="G239" s="75"/>
    </row>
    <row r="240" spans="1:7" x14ac:dyDescent="0.25">
      <c r="B240" s="23" t="s">
        <v>1013</v>
      </c>
      <c r="C240" s="100"/>
      <c r="F240" s="75"/>
      <c r="G240" s="75"/>
    </row>
    <row r="241" spans="1:7" x14ac:dyDescent="0.25">
      <c r="A241" s="23" t="s">
        <v>1048</v>
      </c>
      <c r="B241" s="23" t="s">
        <v>1015</v>
      </c>
      <c r="C241" s="100">
        <v>2003.5662297700001</v>
      </c>
      <c r="D241" s="68">
        <v>12307</v>
      </c>
      <c r="F241" s="105">
        <f t="shared" ref="F241:F248" si="7">IF($C$249=0,"",IF(C241="[Mark as ND1 if not relevant]","",C241/$C$249))</f>
        <v>0.66607590795523341</v>
      </c>
      <c r="G241" s="105">
        <f t="shared" ref="G241:G248" si="8">IF($D$249=0,"",IF(D241="[Mark as ND1 if not relevant]","",D241/$D$249))</f>
        <v>0.3089261509111903</v>
      </c>
    </row>
    <row r="242" spans="1:7" x14ac:dyDescent="0.25">
      <c r="A242" s="23" t="s">
        <v>1049</v>
      </c>
      <c r="B242" s="23" t="s">
        <v>1017</v>
      </c>
      <c r="C242" s="100">
        <v>345.53503238000002</v>
      </c>
      <c r="D242" s="68">
        <v>4277</v>
      </c>
      <c r="F242" s="105">
        <f t="shared" si="7"/>
        <v>0.11487145121689833</v>
      </c>
      <c r="G242" s="105">
        <f t="shared" si="8"/>
        <v>0.10735980721923791</v>
      </c>
    </row>
    <row r="243" spans="1:7" x14ac:dyDescent="0.25">
      <c r="A243" s="23" t="s">
        <v>1050</v>
      </c>
      <c r="B243" s="23" t="s">
        <v>1019</v>
      </c>
      <c r="C243" s="100">
        <v>272.12414156</v>
      </c>
      <c r="D243" s="68">
        <v>5104</v>
      </c>
      <c r="F243" s="105">
        <f t="shared" si="7"/>
        <v>9.0466355428102177E-2</v>
      </c>
      <c r="G243" s="105">
        <f t="shared" si="8"/>
        <v>0.12811888146995332</v>
      </c>
    </row>
    <row r="244" spans="1:7" x14ac:dyDescent="0.25">
      <c r="A244" s="23" t="s">
        <v>1051</v>
      </c>
      <c r="B244" s="23" t="s">
        <v>1021</v>
      </c>
      <c r="C244" s="100">
        <v>192.66539237000001</v>
      </c>
      <c r="D244" s="68">
        <v>6020</v>
      </c>
      <c r="F244" s="105">
        <f t="shared" si="7"/>
        <v>6.4050678359222846E-2</v>
      </c>
      <c r="G244" s="105">
        <f t="shared" si="8"/>
        <v>0.15111200361463928</v>
      </c>
    </row>
    <row r="245" spans="1:7" x14ac:dyDescent="0.25">
      <c r="A245" s="23" t="s">
        <v>1052</v>
      </c>
      <c r="B245" s="23" t="s">
        <v>1023</v>
      </c>
      <c r="C245" s="100">
        <v>113.71631669</v>
      </c>
      <c r="D245" s="68">
        <v>5332</v>
      </c>
      <c r="F245" s="105">
        <f t="shared" si="7"/>
        <v>3.7804439785008567E-2</v>
      </c>
      <c r="G245" s="105">
        <f t="shared" si="8"/>
        <v>0.1338420603443948</v>
      </c>
    </row>
    <row r="246" spans="1:7" x14ac:dyDescent="0.25">
      <c r="A246" s="23" t="s">
        <v>1053</v>
      </c>
      <c r="B246" s="23" t="s">
        <v>1025</v>
      </c>
      <c r="C246" s="100">
        <v>59.396326639999998</v>
      </c>
      <c r="D246" s="68">
        <v>3694</v>
      </c>
      <c r="F246" s="105">
        <f t="shared" si="7"/>
        <v>1.9746021672807493E-2</v>
      </c>
      <c r="G246" s="105">
        <f t="shared" si="8"/>
        <v>9.2725538430644114E-2</v>
      </c>
    </row>
    <row r="247" spans="1:7" x14ac:dyDescent="0.25">
      <c r="A247" s="23" t="s">
        <v>1054</v>
      </c>
      <c r="B247" s="23" t="s">
        <v>1027</v>
      </c>
      <c r="C247" s="100">
        <v>19.69870663</v>
      </c>
      <c r="D247" s="68">
        <v>2930</v>
      </c>
      <c r="F247" s="105">
        <f t="shared" si="7"/>
        <v>6.5487397966511119E-3</v>
      </c>
      <c r="G247" s="105">
        <f t="shared" si="8"/>
        <v>7.354786886891912E-2</v>
      </c>
    </row>
    <row r="248" spans="1:7" x14ac:dyDescent="0.25">
      <c r="A248" s="23" t="s">
        <v>1055</v>
      </c>
      <c r="B248" s="23" t="s">
        <v>1029</v>
      </c>
      <c r="C248" s="100">
        <v>1.31271509</v>
      </c>
      <c r="D248" s="68">
        <v>174</v>
      </c>
      <c r="F248" s="105">
        <f t="shared" si="7"/>
        <v>4.3640578607609051E-4</v>
      </c>
      <c r="G248" s="105">
        <f t="shared" si="8"/>
        <v>4.3676891410211359E-3</v>
      </c>
    </row>
    <row r="249" spans="1:7" x14ac:dyDescent="0.25">
      <c r="A249" s="23" t="s">
        <v>1056</v>
      </c>
      <c r="B249" s="64" t="s">
        <v>269</v>
      </c>
      <c r="C249" s="100">
        <f>SUM(C241:C248)</f>
        <v>3008.0148611300001</v>
      </c>
      <c r="D249" s="68">
        <f>SUM(D241:D248)</f>
        <v>39838</v>
      </c>
      <c r="F249" s="105">
        <f>SUM(F241:F248)</f>
        <v>1.0000000000000002</v>
      </c>
      <c r="G249" s="105">
        <f>SUM(G241:G248)</f>
        <v>1</v>
      </c>
    </row>
    <row r="250" spans="1:7" outlineLevel="1" x14ac:dyDescent="0.25">
      <c r="A250" s="23" t="s">
        <v>1057</v>
      </c>
      <c r="B250" s="40" t="s">
        <v>1032</v>
      </c>
      <c r="C250" s="100"/>
      <c r="D250" s="68"/>
      <c r="F250" s="105">
        <f t="shared" ref="F250:F255" si="9">IF($C$249=0,"",IF(C250="[for completion]","",C250/$C$249))</f>
        <v>0</v>
      </c>
      <c r="G250" s="105">
        <f t="shared" ref="G250:G255" si="10">IF($D$249=0,"",IF(D250="[for completion]","",D250/$D$249))</f>
        <v>0</v>
      </c>
    </row>
    <row r="251" spans="1:7" outlineLevel="1" x14ac:dyDescent="0.25">
      <c r="A251" s="23" t="s">
        <v>1058</v>
      </c>
      <c r="B251" s="40" t="s">
        <v>1034</v>
      </c>
      <c r="C251" s="100"/>
      <c r="D251" s="68"/>
      <c r="F251" s="105">
        <f t="shared" si="9"/>
        <v>0</v>
      </c>
      <c r="G251" s="105">
        <f t="shared" si="10"/>
        <v>0</v>
      </c>
    </row>
    <row r="252" spans="1:7" outlineLevel="1" x14ac:dyDescent="0.25">
      <c r="A252" s="23" t="s">
        <v>1059</v>
      </c>
      <c r="B252" s="40" t="s">
        <v>1036</v>
      </c>
      <c r="C252" s="100"/>
      <c r="D252" s="68"/>
      <c r="F252" s="105">
        <f t="shared" si="9"/>
        <v>0</v>
      </c>
      <c r="G252" s="105">
        <f t="shared" si="10"/>
        <v>0</v>
      </c>
    </row>
    <row r="253" spans="1:7" outlineLevel="1" x14ac:dyDescent="0.25">
      <c r="A253" s="23" t="s">
        <v>1060</v>
      </c>
      <c r="B253" s="40" t="s">
        <v>1038</v>
      </c>
      <c r="C253" s="100"/>
      <c r="D253" s="68"/>
      <c r="F253" s="105">
        <f t="shared" si="9"/>
        <v>0</v>
      </c>
      <c r="G253" s="105">
        <f t="shared" si="10"/>
        <v>0</v>
      </c>
    </row>
    <row r="254" spans="1:7" outlineLevel="1" x14ac:dyDescent="0.25">
      <c r="A254" s="23" t="s">
        <v>1061</v>
      </c>
      <c r="B254" s="40" t="s">
        <v>1040</v>
      </c>
      <c r="C254" s="100"/>
      <c r="D254" s="68"/>
      <c r="F254" s="105">
        <f t="shared" si="9"/>
        <v>0</v>
      </c>
      <c r="G254" s="105">
        <f t="shared" si="10"/>
        <v>0</v>
      </c>
    </row>
    <row r="255" spans="1:7" outlineLevel="1" x14ac:dyDescent="0.25">
      <c r="A255" s="23" t="s">
        <v>1062</v>
      </c>
      <c r="B255" s="40" t="s">
        <v>1042</v>
      </c>
      <c r="C255" s="100"/>
      <c r="D255" s="68"/>
      <c r="F255" s="105">
        <f t="shared" si="9"/>
        <v>0</v>
      </c>
      <c r="G255" s="105">
        <f t="shared" si="10"/>
        <v>0</v>
      </c>
    </row>
    <row r="256" spans="1:7" outlineLevel="1" x14ac:dyDescent="0.25">
      <c r="A256" s="23" t="s">
        <v>1063</v>
      </c>
      <c r="B256" s="40"/>
      <c r="F256" s="111"/>
      <c r="G256" s="111"/>
    </row>
    <row r="257" spans="1:14" outlineLevel="1" x14ac:dyDescent="0.25">
      <c r="A257" s="23" t="s">
        <v>1064</v>
      </c>
      <c r="B257" s="40"/>
      <c r="F257" s="111"/>
      <c r="G257" s="111"/>
    </row>
    <row r="258" spans="1:14" outlineLevel="1" x14ac:dyDescent="0.25">
      <c r="A258" s="23" t="s">
        <v>1065</v>
      </c>
      <c r="B258" s="40"/>
      <c r="F258" s="111"/>
      <c r="G258" s="111"/>
    </row>
    <row r="259" spans="1:14" ht="15" customHeight="1" x14ac:dyDescent="0.25">
      <c r="A259" s="37"/>
      <c r="B259" s="37" t="s">
        <v>1066</v>
      </c>
      <c r="C259" s="37" t="s">
        <v>756</v>
      </c>
      <c r="D259" s="37"/>
      <c r="E259" s="38"/>
      <c r="F259" s="37"/>
      <c r="G259" s="37"/>
    </row>
    <row r="260" spans="1:14" x14ac:dyDescent="0.25">
      <c r="A260" s="23" t="s">
        <v>1067</v>
      </c>
      <c r="B260" s="23" t="s">
        <v>1068</v>
      </c>
      <c r="C260" s="105">
        <v>0.89032999999999995</v>
      </c>
      <c r="E260" s="110"/>
      <c r="F260" s="110"/>
      <c r="G260" s="110"/>
    </row>
    <row r="261" spans="1:14" x14ac:dyDescent="0.25">
      <c r="A261" s="23" t="s">
        <v>1069</v>
      </c>
      <c r="B261" s="23" t="s">
        <v>1070</v>
      </c>
      <c r="C261" s="105">
        <v>5.7680000000000002E-2</v>
      </c>
      <c r="E261" s="110"/>
      <c r="F261" s="110"/>
    </row>
    <row r="262" spans="1:14" x14ac:dyDescent="0.25">
      <c r="A262" s="23" t="s">
        <v>1071</v>
      </c>
      <c r="B262" s="23" t="s">
        <v>1072</v>
      </c>
      <c r="C262" s="105">
        <v>5.1990000000000001E-2</v>
      </c>
      <c r="E262" s="110"/>
      <c r="F262" s="110"/>
    </row>
    <row r="263" spans="1:14" x14ac:dyDescent="0.25">
      <c r="A263" s="23" t="s">
        <v>1073</v>
      </c>
      <c r="B263" s="23" t="s">
        <v>1074</v>
      </c>
      <c r="C263" s="105">
        <v>0</v>
      </c>
      <c r="E263" s="110"/>
      <c r="F263" s="110"/>
    </row>
    <row r="264" spans="1:14" x14ac:dyDescent="0.25">
      <c r="A264" s="23" t="s">
        <v>1075</v>
      </c>
      <c r="B264" s="23" t="s">
        <v>1076</v>
      </c>
      <c r="C264" s="105">
        <v>0</v>
      </c>
      <c r="D264" s="34"/>
      <c r="E264" s="34"/>
      <c r="F264" s="42"/>
      <c r="G264" s="42"/>
      <c r="H264" s="21"/>
      <c r="I264" s="23"/>
      <c r="J264" s="23"/>
      <c r="K264" s="23"/>
      <c r="L264" s="21"/>
      <c r="M264" s="21"/>
      <c r="N264" s="21"/>
    </row>
    <row r="265" spans="1:14" x14ac:dyDescent="0.25">
      <c r="A265" s="23" t="s">
        <v>1077</v>
      </c>
      <c r="B265" s="23" t="s">
        <v>267</v>
      </c>
      <c r="C265" s="105" t="s">
        <v>539</v>
      </c>
      <c r="E265" s="110"/>
      <c r="F265" s="110"/>
    </row>
    <row r="266" spans="1:14" outlineLevel="1" x14ac:dyDescent="0.25">
      <c r="A266" s="23" t="s">
        <v>1078</v>
      </c>
      <c r="B266" s="40" t="s">
        <v>1079</v>
      </c>
      <c r="C266" s="121"/>
      <c r="E266" s="110"/>
      <c r="F266" s="110"/>
    </row>
    <row r="267" spans="1:14" outlineLevel="1" x14ac:dyDescent="0.25">
      <c r="A267" s="23" t="s">
        <v>1080</v>
      </c>
      <c r="B267" s="40" t="s">
        <v>1081</v>
      </c>
      <c r="C267" s="105"/>
      <c r="E267" s="110"/>
      <c r="F267" s="110"/>
    </row>
    <row r="268" spans="1:14" outlineLevel="1" x14ac:dyDescent="0.25">
      <c r="A268" s="23" t="s">
        <v>1082</v>
      </c>
      <c r="B268" s="40" t="s">
        <v>1083</v>
      </c>
      <c r="C268" s="105"/>
      <c r="E268" s="110"/>
      <c r="F268" s="110"/>
    </row>
    <row r="269" spans="1:14" outlineLevel="1" x14ac:dyDescent="0.25">
      <c r="A269" s="23" t="s">
        <v>1084</v>
      </c>
      <c r="B269" s="40" t="s">
        <v>1085</v>
      </c>
      <c r="C269" s="105"/>
      <c r="E269" s="110"/>
      <c r="F269" s="110"/>
    </row>
    <row r="270" spans="1:14" outlineLevel="1" x14ac:dyDescent="0.25">
      <c r="A270" s="23" t="s">
        <v>1086</v>
      </c>
      <c r="B270" s="40" t="s">
        <v>271</v>
      </c>
      <c r="C270" s="105"/>
      <c r="E270" s="110"/>
      <c r="F270" s="110"/>
    </row>
    <row r="271" spans="1:14" outlineLevel="1" x14ac:dyDescent="0.25">
      <c r="A271" s="23" t="s">
        <v>1087</v>
      </c>
      <c r="B271" s="40" t="s">
        <v>271</v>
      </c>
      <c r="C271" s="105"/>
      <c r="E271" s="110"/>
      <c r="F271" s="110"/>
    </row>
    <row r="272" spans="1:14" outlineLevel="1" x14ac:dyDescent="0.25">
      <c r="A272" s="23" t="s">
        <v>1088</v>
      </c>
      <c r="B272" s="40" t="s">
        <v>271</v>
      </c>
      <c r="C272" s="105"/>
      <c r="E272" s="110"/>
      <c r="F272" s="110"/>
    </row>
    <row r="273" spans="1:7" outlineLevel="1" x14ac:dyDescent="0.25">
      <c r="A273" s="23" t="s">
        <v>1089</v>
      </c>
      <c r="B273" s="40" t="s">
        <v>271</v>
      </c>
      <c r="C273" s="105"/>
      <c r="E273" s="110"/>
      <c r="F273" s="110"/>
    </row>
    <row r="274" spans="1:7" outlineLevel="1" x14ac:dyDescent="0.25">
      <c r="A274" s="23" t="s">
        <v>1090</v>
      </c>
      <c r="B274" s="40" t="s">
        <v>271</v>
      </c>
      <c r="C274" s="105"/>
      <c r="E274" s="110"/>
      <c r="F274" s="110"/>
    </row>
    <row r="275" spans="1:7" outlineLevel="1" x14ac:dyDescent="0.25">
      <c r="A275" s="23" t="s">
        <v>1091</v>
      </c>
      <c r="B275" s="40" t="s">
        <v>271</v>
      </c>
      <c r="C275" s="105"/>
      <c r="E275" s="110"/>
      <c r="F275" s="110"/>
    </row>
    <row r="276" spans="1:7" ht="15" customHeight="1" x14ac:dyDescent="0.25">
      <c r="A276" s="37"/>
      <c r="B276" s="37" t="s">
        <v>1092</v>
      </c>
      <c r="C276" s="37" t="s">
        <v>756</v>
      </c>
      <c r="D276" s="37"/>
      <c r="E276" s="38"/>
      <c r="F276" s="37"/>
      <c r="G276" s="39"/>
    </row>
    <row r="277" spans="1:7" x14ac:dyDescent="0.25">
      <c r="A277" s="23" t="s">
        <v>1093</v>
      </c>
      <c r="B277" s="23" t="s">
        <v>1094</v>
      </c>
      <c r="C277" s="105">
        <v>1</v>
      </c>
      <c r="E277" s="21"/>
      <c r="F277" s="21"/>
    </row>
    <row r="278" spans="1:7" x14ac:dyDescent="0.25">
      <c r="A278" s="23" t="s">
        <v>1095</v>
      </c>
      <c r="B278" s="23" t="s">
        <v>1096</v>
      </c>
      <c r="C278" s="105">
        <v>0</v>
      </c>
      <c r="E278" s="21"/>
      <c r="F278" s="21"/>
    </row>
    <row r="279" spans="1:7" x14ac:dyDescent="0.25">
      <c r="A279" s="23" t="s">
        <v>1097</v>
      </c>
      <c r="B279" s="23" t="s">
        <v>267</v>
      </c>
      <c r="C279" s="105">
        <v>0</v>
      </c>
      <c r="E279" s="21"/>
      <c r="F279" s="21"/>
    </row>
    <row r="280" spans="1:7" outlineLevel="1" x14ac:dyDescent="0.25">
      <c r="A280" s="23" t="s">
        <v>1098</v>
      </c>
      <c r="C280" s="75"/>
      <c r="E280" s="21"/>
      <c r="F280" s="21"/>
    </row>
    <row r="281" spans="1:7" outlineLevel="1" x14ac:dyDescent="0.25">
      <c r="A281" s="23" t="s">
        <v>1099</v>
      </c>
      <c r="C281" s="75"/>
      <c r="E281" s="21"/>
      <c r="F281" s="21"/>
    </row>
    <row r="282" spans="1:7" outlineLevel="1" x14ac:dyDescent="0.25">
      <c r="A282" s="23" t="s">
        <v>1100</v>
      </c>
      <c r="C282" s="75"/>
      <c r="E282" s="21"/>
      <c r="F282" s="21"/>
    </row>
    <row r="283" spans="1:7" outlineLevel="1" x14ac:dyDescent="0.25">
      <c r="A283" s="23" t="s">
        <v>1101</v>
      </c>
      <c r="C283" s="75"/>
      <c r="E283" s="21"/>
      <c r="F283" s="21"/>
    </row>
    <row r="284" spans="1:7" outlineLevel="1" x14ac:dyDescent="0.25">
      <c r="A284" s="23" t="s">
        <v>1102</v>
      </c>
      <c r="C284" s="75"/>
      <c r="E284" s="21"/>
      <c r="F284" s="21"/>
    </row>
    <row r="285" spans="1:7" outlineLevel="1" x14ac:dyDescent="0.25">
      <c r="A285" s="23" t="s">
        <v>1103</v>
      </c>
      <c r="C285" s="75"/>
      <c r="E285" s="21"/>
      <c r="F285" s="21"/>
    </row>
    <row r="286" spans="1:7" x14ac:dyDescent="0.25">
      <c r="A286" s="71"/>
      <c r="B286" s="71" t="s">
        <v>1104</v>
      </c>
      <c r="C286" s="71" t="s">
        <v>228</v>
      </c>
      <c r="D286" s="71" t="s">
        <v>1105</v>
      </c>
      <c r="E286" s="71"/>
      <c r="F286" s="71" t="s">
        <v>756</v>
      </c>
      <c r="G286" s="71" t="s">
        <v>1106</v>
      </c>
    </row>
    <row r="287" spans="1:7" x14ac:dyDescent="0.25">
      <c r="A287" s="23" t="s">
        <v>1107</v>
      </c>
      <c r="B287" s="23" t="s">
        <v>1108</v>
      </c>
      <c r="C287" s="100" t="s">
        <v>539</v>
      </c>
      <c r="D287" s="100" t="s">
        <v>539</v>
      </c>
      <c r="E287" s="103"/>
      <c r="F287" s="105" t="str">
        <f t="shared" ref="F287:F304" si="11">IF($C$305=0,"",IF(C287="[For completion]","",C287/$C$305))</f>
        <v/>
      </c>
      <c r="G287" s="105" t="str">
        <f t="shared" ref="G287:G304" si="12">IF($D$305=0,"",IF(D287="[For completion]","",D287/$D$305))</f>
        <v/>
      </c>
    </row>
    <row r="288" spans="1:7" x14ac:dyDescent="0.25">
      <c r="A288" s="23" t="s">
        <v>1109</v>
      </c>
      <c r="B288" s="23" t="s">
        <v>1108</v>
      </c>
      <c r="C288" s="100" t="s">
        <v>539</v>
      </c>
      <c r="D288" s="100" t="s">
        <v>539</v>
      </c>
      <c r="E288" s="103"/>
      <c r="F288" s="105" t="str">
        <f t="shared" si="11"/>
        <v/>
      </c>
      <c r="G288" s="105" t="str">
        <f t="shared" si="12"/>
        <v/>
      </c>
    </row>
    <row r="289" spans="1:7" x14ac:dyDescent="0.25">
      <c r="A289" s="23" t="s">
        <v>1110</v>
      </c>
      <c r="B289" s="23" t="s">
        <v>1108</v>
      </c>
      <c r="C289" s="100" t="s">
        <v>539</v>
      </c>
      <c r="D289" s="100" t="s">
        <v>539</v>
      </c>
      <c r="E289" s="103"/>
      <c r="F289" s="105" t="str">
        <f t="shared" si="11"/>
        <v/>
      </c>
      <c r="G289" s="105" t="str">
        <f t="shared" si="12"/>
        <v/>
      </c>
    </row>
    <row r="290" spans="1:7" x14ac:dyDescent="0.25">
      <c r="A290" s="23" t="s">
        <v>1111</v>
      </c>
      <c r="B290" s="23" t="s">
        <v>1108</v>
      </c>
      <c r="C290" s="100" t="s">
        <v>539</v>
      </c>
      <c r="D290" s="100" t="s">
        <v>539</v>
      </c>
      <c r="E290" s="103"/>
      <c r="F290" s="105" t="str">
        <f t="shared" si="11"/>
        <v/>
      </c>
      <c r="G290" s="105" t="str">
        <f t="shared" si="12"/>
        <v/>
      </c>
    </row>
    <row r="291" spans="1:7" x14ac:dyDescent="0.25">
      <c r="A291" s="23" t="s">
        <v>1112</v>
      </c>
      <c r="B291" s="23" t="s">
        <v>1108</v>
      </c>
      <c r="C291" s="100" t="s">
        <v>539</v>
      </c>
      <c r="D291" s="100" t="s">
        <v>539</v>
      </c>
      <c r="E291" s="103"/>
      <c r="F291" s="105" t="str">
        <f t="shared" si="11"/>
        <v/>
      </c>
      <c r="G291" s="105" t="str">
        <f t="shared" si="12"/>
        <v/>
      </c>
    </row>
    <row r="292" spans="1:7" x14ac:dyDescent="0.25">
      <c r="A292" s="23" t="s">
        <v>1113</v>
      </c>
      <c r="B292" s="23" t="s">
        <v>1108</v>
      </c>
      <c r="C292" s="100" t="s">
        <v>539</v>
      </c>
      <c r="D292" s="100" t="s">
        <v>539</v>
      </c>
      <c r="E292" s="103"/>
      <c r="F292" s="105" t="str">
        <f t="shared" si="11"/>
        <v/>
      </c>
      <c r="G292" s="105" t="str">
        <f t="shared" si="12"/>
        <v/>
      </c>
    </row>
    <row r="293" spans="1:7" x14ac:dyDescent="0.25">
      <c r="A293" s="23" t="s">
        <v>1114</v>
      </c>
      <c r="B293" s="23" t="s">
        <v>1108</v>
      </c>
      <c r="C293" s="100" t="s">
        <v>539</v>
      </c>
      <c r="D293" s="100" t="s">
        <v>539</v>
      </c>
      <c r="E293" s="103"/>
      <c r="F293" s="105" t="str">
        <f t="shared" si="11"/>
        <v/>
      </c>
      <c r="G293" s="105" t="str">
        <f t="shared" si="12"/>
        <v/>
      </c>
    </row>
    <row r="294" spans="1:7" x14ac:dyDescent="0.25">
      <c r="A294" s="23" t="s">
        <v>1115</v>
      </c>
      <c r="B294" s="23" t="s">
        <v>1108</v>
      </c>
      <c r="C294" s="100" t="s">
        <v>539</v>
      </c>
      <c r="D294" s="100" t="s">
        <v>539</v>
      </c>
      <c r="E294" s="103"/>
      <c r="F294" s="105" t="str">
        <f t="shared" si="11"/>
        <v/>
      </c>
      <c r="G294" s="105" t="str">
        <f t="shared" si="12"/>
        <v/>
      </c>
    </row>
    <row r="295" spans="1:7" x14ac:dyDescent="0.25">
      <c r="A295" s="23" t="s">
        <v>1116</v>
      </c>
      <c r="B295" s="23" t="s">
        <v>1108</v>
      </c>
      <c r="C295" s="100" t="s">
        <v>539</v>
      </c>
      <c r="D295" s="100" t="s">
        <v>539</v>
      </c>
      <c r="E295" s="103"/>
      <c r="F295" s="105" t="str">
        <f t="shared" si="11"/>
        <v/>
      </c>
      <c r="G295" s="105" t="str">
        <f t="shared" si="12"/>
        <v/>
      </c>
    </row>
    <row r="296" spans="1:7" x14ac:dyDescent="0.25">
      <c r="A296" s="23" t="s">
        <v>1117</v>
      </c>
      <c r="B296" s="23" t="s">
        <v>1108</v>
      </c>
      <c r="C296" s="100" t="s">
        <v>539</v>
      </c>
      <c r="D296" s="100" t="s">
        <v>539</v>
      </c>
      <c r="E296" s="103"/>
      <c r="F296" s="105" t="str">
        <f t="shared" si="11"/>
        <v/>
      </c>
      <c r="G296" s="105" t="str">
        <f t="shared" si="12"/>
        <v/>
      </c>
    </row>
    <row r="297" spans="1:7" x14ac:dyDescent="0.25">
      <c r="A297" s="23" t="s">
        <v>1118</v>
      </c>
      <c r="B297" s="23" t="s">
        <v>1108</v>
      </c>
      <c r="C297" s="100" t="s">
        <v>539</v>
      </c>
      <c r="D297" s="100" t="s">
        <v>539</v>
      </c>
      <c r="E297" s="103"/>
      <c r="F297" s="105" t="str">
        <f t="shared" si="11"/>
        <v/>
      </c>
      <c r="G297" s="105" t="str">
        <f t="shared" si="12"/>
        <v/>
      </c>
    </row>
    <row r="298" spans="1:7" x14ac:dyDescent="0.25">
      <c r="A298" s="23" t="s">
        <v>1119</v>
      </c>
      <c r="B298" s="23" t="s">
        <v>1108</v>
      </c>
      <c r="C298" s="100" t="s">
        <v>539</v>
      </c>
      <c r="D298" s="100" t="s">
        <v>539</v>
      </c>
      <c r="E298" s="103"/>
      <c r="F298" s="105" t="str">
        <f t="shared" si="11"/>
        <v/>
      </c>
      <c r="G298" s="105" t="str">
        <f t="shared" si="12"/>
        <v/>
      </c>
    </row>
    <row r="299" spans="1:7" x14ac:dyDescent="0.25">
      <c r="A299" s="23" t="s">
        <v>1120</v>
      </c>
      <c r="B299" s="23" t="s">
        <v>1108</v>
      </c>
      <c r="C299" s="100" t="s">
        <v>539</v>
      </c>
      <c r="D299" s="100" t="s">
        <v>539</v>
      </c>
      <c r="E299" s="103"/>
      <c r="F299" s="105" t="str">
        <f t="shared" si="11"/>
        <v/>
      </c>
      <c r="G299" s="105" t="str">
        <f t="shared" si="12"/>
        <v/>
      </c>
    </row>
    <row r="300" spans="1:7" x14ac:dyDescent="0.25">
      <c r="A300" s="23" t="s">
        <v>1121</v>
      </c>
      <c r="B300" s="23" t="s">
        <v>1108</v>
      </c>
      <c r="C300" s="100" t="s">
        <v>539</v>
      </c>
      <c r="D300" s="100" t="s">
        <v>539</v>
      </c>
      <c r="E300" s="103"/>
      <c r="F300" s="105" t="str">
        <f t="shared" si="11"/>
        <v/>
      </c>
      <c r="G300" s="105" t="str">
        <f t="shared" si="12"/>
        <v/>
      </c>
    </row>
    <row r="301" spans="1:7" x14ac:dyDescent="0.25">
      <c r="A301" s="23" t="s">
        <v>1122</v>
      </c>
      <c r="B301" s="23" t="s">
        <v>1108</v>
      </c>
      <c r="C301" s="100" t="s">
        <v>539</v>
      </c>
      <c r="D301" s="100" t="s">
        <v>539</v>
      </c>
      <c r="E301" s="103"/>
      <c r="F301" s="105" t="str">
        <f t="shared" si="11"/>
        <v/>
      </c>
      <c r="G301" s="105" t="str">
        <f t="shared" si="12"/>
        <v/>
      </c>
    </row>
    <row r="302" spans="1:7" x14ac:dyDescent="0.25">
      <c r="A302" s="23" t="s">
        <v>1123</v>
      </c>
      <c r="B302" s="23" t="s">
        <v>1108</v>
      </c>
      <c r="C302" s="100" t="s">
        <v>539</v>
      </c>
      <c r="D302" s="100" t="s">
        <v>539</v>
      </c>
      <c r="E302" s="103"/>
      <c r="F302" s="105" t="str">
        <f t="shared" si="11"/>
        <v/>
      </c>
      <c r="G302" s="105" t="str">
        <f t="shared" si="12"/>
        <v/>
      </c>
    </row>
    <row r="303" spans="1:7" x14ac:dyDescent="0.25">
      <c r="A303" s="23" t="s">
        <v>1124</v>
      </c>
      <c r="B303" s="23" t="s">
        <v>1108</v>
      </c>
      <c r="C303" s="100" t="s">
        <v>539</v>
      </c>
      <c r="D303" s="100" t="s">
        <v>539</v>
      </c>
      <c r="E303" s="103"/>
      <c r="F303" s="105" t="str">
        <f t="shared" si="11"/>
        <v/>
      </c>
      <c r="G303" s="105" t="str">
        <f t="shared" si="12"/>
        <v/>
      </c>
    </row>
    <row r="304" spans="1:7" x14ac:dyDescent="0.25">
      <c r="A304" s="23" t="s">
        <v>1125</v>
      </c>
      <c r="B304" s="23" t="s">
        <v>1126</v>
      </c>
      <c r="C304" s="100" t="s">
        <v>539</v>
      </c>
      <c r="D304" s="100" t="s">
        <v>539</v>
      </c>
      <c r="E304" s="103"/>
      <c r="F304" s="105" t="str">
        <f t="shared" si="11"/>
        <v/>
      </c>
      <c r="G304" s="105" t="str">
        <f t="shared" si="12"/>
        <v/>
      </c>
    </row>
    <row r="305" spans="1:7" x14ac:dyDescent="0.25">
      <c r="A305" s="23" t="s">
        <v>1127</v>
      </c>
      <c r="B305" s="23" t="s">
        <v>269</v>
      </c>
      <c r="C305" s="100">
        <f>SUM(C287:C304)</f>
        <v>0</v>
      </c>
      <c r="D305" s="100">
        <f>SUM(D287:D304)</f>
        <v>0</v>
      </c>
      <c r="E305" s="103"/>
      <c r="F305" s="105">
        <f>SUM(F287:F304)</f>
        <v>0</v>
      </c>
      <c r="G305" s="105">
        <f>SUM(G287:G304)</f>
        <v>0</v>
      </c>
    </row>
    <row r="306" spans="1:7" x14ac:dyDescent="0.25">
      <c r="A306" s="23" t="s">
        <v>1128</v>
      </c>
      <c r="E306" s="29"/>
      <c r="F306" s="105"/>
      <c r="G306" s="105"/>
    </row>
    <row r="307" spans="1:7" x14ac:dyDescent="0.25">
      <c r="A307" s="23" t="s">
        <v>1129</v>
      </c>
      <c r="E307" s="29"/>
      <c r="F307" s="105"/>
      <c r="G307" s="105"/>
    </row>
    <row r="308" spans="1:7" x14ac:dyDescent="0.25">
      <c r="A308" s="23" t="s">
        <v>1130</v>
      </c>
      <c r="E308" s="29"/>
      <c r="F308" s="105"/>
      <c r="G308" s="105"/>
    </row>
    <row r="309" spans="1:7" x14ac:dyDescent="0.25">
      <c r="A309" s="71"/>
      <c r="B309" s="71" t="s">
        <v>1131</v>
      </c>
      <c r="C309" s="71" t="s">
        <v>228</v>
      </c>
      <c r="D309" s="71" t="s">
        <v>1105</v>
      </c>
      <c r="E309" s="71"/>
      <c r="F309" s="71" t="s">
        <v>756</v>
      </c>
      <c r="G309" s="71" t="s">
        <v>1106</v>
      </c>
    </row>
    <row r="310" spans="1:7" x14ac:dyDescent="0.25">
      <c r="A310" s="23" t="s">
        <v>1132</v>
      </c>
      <c r="B310" s="23" t="s">
        <v>1108</v>
      </c>
      <c r="C310" s="100" t="s">
        <v>539</v>
      </c>
      <c r="D310" s="100" t="s">
        <v>539</v>
      </c>
      <c r="E310" s="103"/>
      <c r="F310" s="105" t="str">
        <f t="shared" ref="F310:F327" si="13">IF($C$328=0,"",IF(C310="[For completion]","",C310/$C$328))</f>
        <v/>
      </c>
      <c r="G310" s="105" t="str">
        <f t="shared" ref="G310:G327" si="14">IF($D$328=0,"",IF(D310="[For completion]","",D310/$D$328))</f>
        <v/>
      </c>
    </row>
    <row r="311" spans="1:7" x14ac:dyDescent="0.25">
      <c r="A311" s="23" t="s">
        <v>1133</v>
      </c>
      <c r="B311" s="23" t="s">
        <v>1108</v>
      </c>
      <c r="C311" s="100" t="s">
        <v>539</v>
      </c>
      <c r="D311" s="100" t="s">
        <v>539</v>
      </c>
      <c r="E311" s="103"/>
      <c r="F311" s="105" t="str">
        <f t="shared" si="13"/>
        <v/>
      </c>
      <c r="G311" s="105" t="str">
        <f t="shared" si="14"/>
        <v/>
      </c>
    </row>
    <row r="312" spans="1:7" x14ac:dyDescent="0.25">
      <c r="A312" s="23" t="s">
        <v>1134</v>
      </c>
      <c r="B312" s="23" t="s">
        <v>1108</v>
      </c>
      <c r="C312" s="100" t="s">
        <v>539</v>
      </c>
      <c r="D312" s="100" t="s">
        <v>539</v>
      </c>
      <c r="E312" s="103"/>
      <c r="F312" s="105" t="str">
        <f t="shared" si="13"/>
        <v/>
      </c>
      <c r="G312" s="105" t="str">
        <f t="shared" si="14"/>
        <v/>
      </c>
    </row>
    <row r="313" spans="1:7" x14ac:dyDescent="0.25">
      <c r="A313" s="23" t="s">
        <v>1135</v>
      </c>
      <c r="B313" s="23" t="s">
        <v>1108</v>
      </c>
      <c r="C313" s="100" t="s">
        <v>539</v>
      </c>
      <c r="D313" s="100" t="s">
        <v>539</v>
      </c>
      <c r="E313" s="103"/>
      <c r="F313" s="105" t="str">
        <f t="shared" si="13"/>
        <v/>
      </c>
      <c r="G313" s="105" t="str">
        <f t="shared" si="14"/>
        <v/>
      </c>
    </row>
    <row r="314" spans="1:7" x14ac:dyDescent="0.25">
      <c r="A314" s="23" t="s">
        <v>1136</v>
      </c>
      <c r="B314" s="23" t="s">
        <v>1108</v>
      </c>
      <c r="C314" s="100" t="s">
        <v>539</v>
      </c>
      <c r="D314" s="100" t="s">
        <v>539</v>
      </c>
      <c r="E314" s="103"/>
      <c r="F314" s="105" t="str">
        <f t="shared" si="13"/>
        <v/>
      </c>
      <c r="G314" s="105" t="str">
        <f t="shared" si="14"/>
        <v/>
      </c>
    </row>
    <row r="315" spans="1:7" x14ac:dyDescent="0.25">
      <c r="A315" s="23" t="s">
        <v>1137</v>
      </c>
      <c r="B315" s="23" t="s">
        <v>1108</v>
      </c>
      <c r="C315" s="100" t="s">
        <v>539</v>
      </c>
      <c r="D315" s="100" t="s">
        <v>539</v>
      </c>
      <c r="E315" s="103"/>
      <c r="F315" s="105" t="str">
        <f t="shared" si="13"/>
        <v/>
      </c>
      <c r="G315" s="105" t="str">
        <f t="shared" si="14"/>
        <v/>
      </c>
    </row>
    <row r="316" spans="1:7" x14ac:dyDescent="0.25">
      <c r="A316" s="23" t="s">
        <v>1138</v>
      </c>
      <c r="B316" s="23" t="s">
        <v>1108</v>
      </c>
      <c r="C316" s="100" t="s">
        <v>539</v>
      </c>
      <c r="D316" s="100" t="s">
        <v>539</v>
      </c>
      <c r="E316" s="103"/>
      <c r="F316" s="105" t="str">
        <f t="shared" si="13"/>
        <v/>
      </c>
      <c r="G316" s="105" t="str">
        <f t="shared" si="14"/>
        <v/>
      </c>
    </row>
    <row r="317" spans="1:7" x14ac:dyDescent="0.25">
      <c r="A317" s="23" t="s">
        <v>1139</v>
      </c>
      <c r="B317" s="23" t="s">
        <v>1108</v>
      </c>
      <c r="C317" s="100" t="s">
        <v>539</v>
      </c>
      <c r="D317" s="100" t="s">
        <v>539</v>
      </c>
      <c r="E317" s="103"/>
      <c r="F317" s="105" t="str">
        <f t="shared" si="13"/>
        <v/>
      </c>
      <c r="G317" s="105" t="str">
        <f t="shared" si="14"/>
        <v/>
      </c>
    </row>
    <row r="318" spans="1:7" x14ac:dyDescent="0.25">
      <c r="A318" s="23" t="s">
        <v>1140</v>
      </c>
      <c r="B318" s="23" t="s">
        <v>1108</v>
      </c>
      <c r="C318" s="100" t="s">
        <v>539</v>
      </c>
      <c r="D318" s="100" t="s">
        <v>539</v>
      </c>
      <c r="E318" s="103"/>
      <c r="F318" s="105" t="str">
        <f t="shared" si="13"/>
        <v/>
      </c>
      <c r="G318" s="105" t="str">
        <f t="shared" si="14"/>
        <v/>
      </c>
    </row>
    <row r="319" spans="1:7" x14ac:dyDescent="0.25">
      <c r="A319" s="23" t="s">
        <v>1141</v>
      </c>
      <c r="B319" s="23" t="s">
        <v>1108</v>
      </c>
      <c r="C319" s="100" t="s">
        <v>539</v>
      </c>
      <c r="D319" s="100" t="s">
        <v>539</v>
      </c>
      <c r="E319" s="103"/>
      <c r="F319" s="105" t="str">
        <f t="shared" si="13"/>
        <v/>
      </c>
      <c r="G319" s="105" t="str">
        <f t="shared" si="14"/>
        <v/>
      </c>
    </row>
    <row r="320" spans="1:7" x14ac:dyDescent="0.25">
      <c r="A320" s="23" t="s">
        <v>1142</v>
      </c>
      <c r="B320" s="23" t="s">
        <v>1108</v>
      </c>
      <c r="C320" s="100" t="s">
        <v>539</v>
      </c>
      <c r="D320" s="100" t="s">
        <v>539</v>
      </c>
      <c r="E320" s="103"/>
      <c r="F320" s="105" t="str">
        <f t="shared" si="13"/>
        <v/>
      </c>
      <c r="G320" s="105" t="str">
        <f t="shared" si="14"/>
        <v/>
      </c>
    </row>
    <row r="321" spans="1:7" x14ac:dyDescent="0.25">
      <c r="A321" s="23" t="s">
        <v>1143</v>
      </c>
      <c r="B321" s="23" t="s">
        <v>1108</v>
      </c>
      <c r="C321" s="100" t="s">
        <v>539</v>
      </c>
      <c r="D321" s="100" t="s">
        <v>539</v>
      </c>
      <c r="E321" s="103"/>
      <c r="F321" s="105" t="str">
        <f t="shared" si="13"/>
        <v/>
      </c>
      <c r="G321" s="105" t="str">
        <f t="shared" si="14"/>
        <v/>
      </c>
    </row>
    <row r="322" spans="1:7" x14ac:dyDescent="0.25">
      <c r="A322" s="23" t="s">
        <v>1144</v>
      </c>
      <c r="B322" s="23" t="s">
        <v>1108</v>
      </c>
      <c r="C322" s="100" t="s">
        <v>539</v>
      </c>
      <c r="D322" s="100" t="s">
        <v>539</v>
      </c>
      <c r="E322" s="103"/>
      <c r="F322" s="105" t="str">
        <f t="shared" si="13"/>
        <v/>
      </c>
      <c r="G322" s="105" t="str">
        <f t="shared" si="14"/>
        <v/>
      </c>
    </row>
    <row r="323" spans="1:7" x14ac:dyDescent="0.25">
      <c r="A323" s="23" t="s">
        <v>1145</v>
      </c>
      <c r="B323" s="23" t="s">
        <v>1108</v>
      </c>
      <c r="C323" s="100" t="s">
        <v>539</v>
      </c>
      <c r="D323" s="100" t="s">
        <v>539</v>
      </c>
      <c r="E323" s="103"/>
      <c r="F323" s="105" t="str">
        <f t="shared" si="13"/>
        <v/>
      </c>
      <c r="G323" s="105" t="str">
        <f t="shared" si="14"/>
        <v/>
      </c>
    </row>
    <row r="324" spans="1:7" x14ac:dyDescent="0.25">
      <c r="A324" s="23" t="s">
        <v>1146</v>
      </c>
      <c r="B324" s="23" t="s">
        <v>1108</v>
      </c>
      <c r="C324" s="100" t="s">
        <v>539</v>
      </c>
      <c r="D324" s="100" t="s">
        <v>539</v>
      </c>
      <c r="E324" s="103"/>
      <c r="F324" s="105" t="str">
        <f t="shared" si="13"/>
        <v/>
      </c>
      <c r="G324" s="105" t="str">
        <f t="shared" si="14"/>
        <v/>
      </c>
    </row>
    <row r="325" spans="1:7" x14ac:dyDescent="0.25">
      <c r="A325" s="23" t="s">
        <v>1147</v>
      </c>
      <c r="B325" s="23" t="s">
        <v>1108</v>
      </c>
      <c r="C325" s="100" t="s">
        <v>539</v>
      </c>
      <c r="D325" s="100" t="s">
        <v>539</v>
      </c>
      <c r="E325" s="103"/>
      <c r="F325" s="105" t="str">
        <f t="shared" si="13"/>
        <v/>
      </c>
      <c r="G325" s="105" t="str">
        <f t="shared" si="14"/>
        <v/>
      </c>
    </row>
    <row r="326" spans="1:7" x14ac:dyDescent="0.25">
      <c r="A326" s="23" t="s">
        <v>1148</v>
      </c>
      <c r="B326" s="23" t="s">
        <v>1108</v>
      </c>
      <c r="C326" s="100" t="s">
        <v>539</v>
      </c>
      <c r="D326" s="100" t="s">
        <v>539</v>
      </c>
      <c r="E326" s="103"/>
      <c r="F326" s="105" t="str">
        <f t="shared" si="13"/>
        <v/>
      </c>
      <c r="G326" s="105" t="str">
        <f t="shared" si="14"/>
        <v/>
      </c>
    </row>
    <row r="327" spans="1:7" x14ac:dyDescent="0.25">
      <c r="A327" s="23" t="s">
        <v>1149</v>
      </c>
      <c r="B327" s="23" t="s">
        <v>1126</v>
      </c>
      <c r="C327" s="100" t="s">
        <v>539</v>
      </c>
      <c r="D327" s="100" t="s">
        <v>539</v>
      </c>
      <c r="E327" s="103"/>
      <c r="F327" s="105" t="str">
        <f t="shared" si="13"/>
        <v/>
      </c>
      <c r="G327" s="105" t="str">
        <f t="shared" si="14"/>
        <v/>
      </c>
    </row>
    <row r="328" spans="1:7" x14ac:dyDescent="0.25">
      <c r="A328" s="23" t="s">
        <v>1150</v>
      </c>
      <c r="B328" s="23" t="s">
        <v>269</v>
      </c>
      <c r="C328" s="100">
        <f>SUM(C310:C327)</f>
        <v>0</v>
      </c>
      <c r="D328" s="100">
        <f>SUM(D310:D327)</f>
        <v>0</v>
      </c>
      <c r="E328" s="103"/>
      <c r="F328" s="105">
        <f>SUM(F310:F327)</f>
        <v>0</v>
      </c>
      <c r="G328" s="105">
        <f>SUM(G310:G327)</f>
        <v>0</v>
      </c>
    </row>
    <row r="329" spans="1:7" x14ac:dyDescent="0.25">
      <c r="A329" s="23" t="s">
        <v>1151</v>
      </c>
      <c r="E329" s="29"/>
      <c r="F329" s="105"/>
      <c r="G329" s="105"/>
    </row>
    <row r="330" spans="1:7" x14ac:dyDescent="0.25">
      <c r="A330" s="23" t="s">
        <v>1152</v>
      </c>
      <c r="E330" s="29"/>
      <c r="F330" s="105"/>
      <c r="G330" s="105"/>
    </row>
    <row r="331" spans="1:7" x14ac:dyDescent="0.25">
      <c r="A331" s="23" t="s">
        <v>1153</v>
      </c>
      <c r="E331" s="29"/>
      <c r="F331" s="105"/>
      <c r="G331" s="105"/>
    </row>
    <row r="332" spans="1:7" x14ac:dyDescent="0.25">
      <c r="A332" s="71"/>
      <c r="B332" s="71" t="s">
        <v>1154</v>
      </c>
      <c r="C332" s="71" t="s">
        <v>228</v>
      </c>
      <c r="D332" s="71" t="s">
        <v>1105</v>
      </c>
      <c r="E332" s="71"/>
      <c r="F332" s="71" t="s">
        <v>756</v>
      </c>
      <c r="G332" s="71" t="s">
        <v>1106</v>
      </c>
    </row>
    <row r="333" spans="1:7" x14ac:dyDescent="0.25">
      <c r="A333" s="23" t="s">
        <v>1155</v>
      </c>
      <c r="B333" s="23" t="s">
        <v>1156</v>
      </c>
      <c r="C333" s="100" t="s">
        <v>539</v>
      </c>
      <c r="D333" s="100" t="s">
        <v>539</v>
      </c>
      <c r="E333" s="103"/>
      <c r="F333" s="105" t="str">
        <f t="shared" ref="F333:F345" si="15">IF($C$346=0,"",IF(C333="[For completion]","",C333/$C$346))</f>
        <v/>
      </c>
      <c r="G333" s="105" t="str">
        <f t="shared" ref="G333:G345" si="16">IF($D$346=0,"",IF(D333="[For completion]","",D333/$D$346))</f>
        <v/>
      </c>
    </row>
    <row r="334" spans="1:7" x14ac:dyDescent="0.25">
      <c r="A334" s="23" t="s">
        <v>1157</v>
      </c>
      <c r="B334" s="23" t="s">
        <v>1158</v>
      </c>
      <c r="C334" s="100" t="s">
        <v>539</v>
      </c>
      <c r="D334" s="100" t="s">
        <v>539</v>
      </c>
      <c r="E334" s="103"/>
      <c r="F334" s="105" t="str">
        <f t="shared" si="15"/>
        <v/>
      </c>
      <c r="G334" s="105" t="str">
        <f t="shared" si="16"/>
        <v/>
      </c>
    </row>
    <row r="335" spans="1:7" x14ac:dyDescent="0.25">
      <c r="A335" s="23" t="s">
        <v>1159</v>
      </c>
      <c r="B335" s="23" t="s">
        <v>1160</v>
      </c>
      <c r="C335" s="100" t="s">
        <v>539</v>
      </c>
      <c r="D335" s="100" t="s">
        <v>539</v>
      </c>
      <c r="E335" s="103"/>
      <c r="F335" s="105" t="str">
        <f t="shared" si="15"/>
        <v/>
      </c>
      <c r="G335" s="105" t="str">
        <f t="shared" si="16"/>
        <v/>
      </c>
    </row>
    <row r="336" spans="1:7" x14ac:dyDescent="0.25">
      <c r="A336" s="23" t="s">
        <v>1161</v>
      </c>
      <c r="B336" s="23" t="s">
        <v>1162</v>
      </c>
      <c r="C336" s="100" t="s">
        <v>539</v>
      </c>
      <c r="D336" s="100" t="s">
        <v>539</v>
      </c>
      <c r="E336" s="103"/>
      <c r="F336" s="105" t="str">
        <f t="shared" si="15"/>
        <v/>
      </c>
      <c r="G336" s="105" t="str">
        <f t="shared" si="16"/>
        <v/>
      </c>
    </row>
    <row r="337" spans="1:7" x14ac:dyDescent="0.25">
      <c r="A337" s="23" t="s">
        <v>1163</v>
      </c>
      <c r="B337" s="23" t="s">
        <v>1164</v>
      </c>
      <c r="C337" s="100" t="s">
        <v>539</v>
      </c>
      <c r="D337" s="100" t="s">
        <v>539</v>
      </c>
      <c r="E337" s="103"/>
      <c r="F337" s="105" t="str">
        <f t="shared" si="15"/>
        <v/>
      </c>
      <c r="G337" s="105" t="str">
        <f t="shared" si="16"/>
        <v/>
      </c>
    </row>
    <row r="338" spans="1:7" x14ac:dyDescent="0.25">
      <c r="A338" s="23" t="s">
        <v>1165</v>
      </c>
      <c r="B338" s="23" t="s">
        <v>1166</v>
      </c>
      <c r="C338" s="100" t="s">
        <v>539</v>
      </c>
      <c r="D338" s="100" t="s">
        <v>539</v>
      </c>
      <c r="E338" s="103"/>
      <c r="F338" s="105" t="str">
        <f t="shared" si="15"/>
        <v/>
      </c>
      <c r="G338" s="105" t="str">
        <f t="shared" si="16"/>
        <v/>
      </c>
    </row>
    <row r="339" spans="1:7" x14ac:dyDescent="0.25">
      <c r="A339" s="23" t="s">
        <v>1167</v>
      </c>
      <c r="B339" s="23" t="s">
        <v>1168</v>
      </c>
      <c r="C339" s="100" t="s">
        <v>539</v>
      </c>
      <c r="D339" s="100" t="s">
        <v>539</v>
      </c>
      <c r="E339" s="103"/>
      <c r="F339" s="105" t="str">
        <f t="shared" si="15"/>
        <v/>
      </c>
      <c r="G339" s="105" t="str">
        <f t="shared" si="16"/>
        <v/>
      </c>
    </row>
    <row r="340" spans="1:7" x14ac:dyDescent="0.25">
      <c r="A340" s="23" t="s">
        <v>1169</v>
      </c>
      <c r="B340" s="23" t="s">
        <v>1170</v>
      </c>
      <c r="C340" s="100" t="s">
        <v>539</v>
      </c>
      <c r="D340" s="100" t="s">
        <v>539</v>
      </c>
      <c r="E340" s="103"/>
      <c r="F340" s="105" t="str">
        <f t="shared" si="15"/>
        <v/>
      </c>
      <c r="G340" s="105" t="str">
        <f t="shared" si="16"/>
        <v/>
      </c>
    </row>
    <row r="341" spans="1:7" x14ac:dyDescent="0.25">
      <c r="A341" s="23" t="s">
        <v>1171</v>
      </c>
      <c r="B341" s="23" t="s">
        <v>1172</v>
      </c>
      <c r="C341" s="100" t="s">
        <v>539</v>
      </c>
      <c r="D341" s="100" t="s">
        <v>539</v>
      </c>
      <c r="E341" s="103"/>
      <c r="F341" s="105" t="str">
        <f t="shared" si="15"/>
        <v/>
      </c>
      <c r="G341" s="105" t="str">
        <f t="shared" si="16"/>
        <v/>
      </c>
    </row>
    <row r="342" spans="1:7" x14ac:dyDescent="0.25">
      <c r="A342" s="23" t="s">
        <v>1173</v>
      </c>
      <c r="B342" s="23" t="s">
        <v>1174</v>
      </c>
      <c r="C342" s="100" t="s">
        <v>539</v>
      </c>
      <c r="D342" s="100" t="s">
        <v>539</v>
      </c>
      <c r="E342" s="106"/>
      <c r="F342" s="105" t="str">
        <f t="shared" si="15"/>
        <v/>
      </c>
      <c r="G342" s="105" t="str">
        <f t="shared" si="16"/>
        <v/>
      </c>
    </row>
    <row r="343" spans="1:7" x14ac:dyDescent="0.25">
      <c r="A343" s="23" t="s">
        <v>1175</v>
      </c>
      <c r="B343" s="23" t="s">
        <v>1176</v>
      </c>
      <c r="C343" s="100" t="s">
        <v>539</v>
      </c>
      <c r="D343" s="100" t="s">
        <v>539</v>
      </c>
      <c r="E343" s="106"/>
      <c r="F343" s="105" t="str">
        <f t="shared" si="15"/>
        <v/>
      </c>
      <c r="G343" s="105" t="str">
        <f t="shared" si="16"/>
        <v/>
      </c>
    </row>
    <row r="344" spans="1:7" x14ac:dyDescent="0.25">
      <c r="A344" s="23" t="s">
        <v>1177</v>
      </c>
      <c r="B344" s="23" t="s">
        <v>1178</v>
      </c>
      <c r="C344" s="100" t="s">
        <v>539</v>
      </c>
      <c r="D344" s="100" t="s">
        <v>539</v>
      </c>
      <c r="E344" s="103"/>
      <c r="F344" s="105" t="str">
        <f t="shared" si="15"/>
        <v/>
      </c>
      <c r="G344" s="105" t="str">
        <f t="shared" si="16"/>
        <v/>
      </c>
    </row>
    <row r="345" spans="1:7" x14ac:dyDescent="0.25">
      <c r="A345" s="23" t="s">
        <v>1179</v>
      </c>
      <c r="B345" s="23" t="s">
        <v>1126</v>
      </c>
      <c r="C345" s="100" t="s">
        <v>539</v>
      </c>
      <c r="D345" s="100" t="s">
        <v>539</v>
      </c>
      <c r="E345" s="106"/>
      <c r="F345" s="105" t="str">
        <f t="shared" si="15"/>
        <v/>
      </c>
      <c r="G345" s="105" t="str">
        <f t="shared" si="16"/>
        <v/>
      </c>
    </row>
    <row r="346" spans="1:7" x14ac:dyDescent="0.25">
      <c r="A346" s="23" t="s">
        <v>1180</v>
      </c>
      <c r="B346" s="23" t="s">
        <v>269</v>
      </c>
      <c r="C346" s="100">
        <f>SUM(C333:C345)</f>
        <v>0</v>
      </c>
      <c r="D346" s="100">
        <f>SUM(D333:D345)</f>
        <v>0</v>
      </c>
      <c r="E346" s="103"/>
      <c r="F346" s="105">
        <f>SUM(F333:F345)</f>
        <v>0</v>
      </c>
      <c r="G346" s="105">
        <f>SUM(G333:G345)</f>
        <v>0</v>
      </c>
    </row>
    <row r="347" spans="1:7" x14ac:dyDescent="0.25">
      <c r="A347" s="23" t="s">
        <v>1181</v>
      </c>
      <c r="C347" s="67"/>
      <c r="E347" s="29"/>
      <c r="F347" s="105"/>
      <c r="G347" s="105"/>
    </row>
    <row r="348" spans="1:7" x14ac:dyDescent="0.25">
      <c r="A348" s="23" t="s">
        <v>1182</v>
      </c>
      <c r="C348" s="67"/>
      <c r="E348" s="29"/>
      <c r="F348" s="105"/>
      <c r="G348" s="105"/>
    </row>
    <row r="349" spans="1:7" x14ac:dyDescent="0.25">
      <c r="A349" s="23" t="s">
        <v>1183</v>
      </c>
      <c r="F349" s="105"/>
      <c r="G349" s="105"/>
    </row>
    <row r="350" spans="1:7" x14ac:dyDescent="0.25">
      <c r="A350" s="23" t="s">
        <v>1184</v>
      </c>
      <c r="F350" s="105"/>
      <c r="G350" s="105"/>
    </row>
    <row r="351" spans="1:7" x14ac:dyDescent="0.25">
      <c r="A351" s="23" t="s">
        <v>1185</v>
      </c>
      <c r="C351" s="67"/>
      <c r="E351" s="29"/>
      <c r="F351" s="105"/>
      <c r="G351" s="105"/>
    </row>
    <row r="352" spans="1:7" x14ac:dyDescent="0.25">
      <c r="A352" s="23" t="s">
        <v>1186</v>
      </c>
      <c r="C352" s="67"/>
      <c r="E352" s="29"/>
      <c r="F352" s="105"/>
      <c r="G352" s="105"/>
    </row>
    <row r="353" spans="1:7" x14ac:dyDescent="0.25">
      <c r="A353" s="23" t="s">
        <v>1187</v>
      </c>
      <c r="C353" s="67"/>
      <c r="E353" s="29"/>
      <c r="F353" s="105"/>
      <c r="G353" s="105"/>
    </row>
    <row r="354" spans="1:7" x14ac:dyDescent="0.25">
      <c r="A354" s="23" t="s">
        <v>1188</v>
      </c>
      <c r="C354" s="67"/>
      <c r="E354" s="29"/>
      <c r="F354" s="105"/>
      <c r="G354" s="105"/>
    </row>
    <row r="355" spans="1:7" x14ac:dyDescent="0.25">
      <c r="A355" s="23" t="s">
        <v>1189</v>
      </c>
      <c r="E355" s="29"/>
      <c r="F355" s="105"/>
      <c r="G355" s="105"/>
    </row>
    <row r="356" spans="1:7" x14ac:dyDescent="0.25">
      <c r="A356" s="23" t="s">
        <v>1190</v>
      </c>
      <c r="E356" s="29"/>
      <c r="F356" s="105"/>
      <c r="G356" s="105"/>
    </row>
    <row r="357" spans="1:7" x14ac:dyDescent="0.25">
      <c r="A357" s="71"/>
      <c r="B357" s="71" t="s">
        <v>1191</v>
      </c>
      <c r="C357" s="71" t="s">
        <v>228</v>
      </c>
      <c r="D357" s="71" t="s">
        <v>1105</v>
      </c>
      <c r="E357" s="71"/>
      <c r="F357" s="71" t="s">
        <v>756</v>
      </c>
      <c r="G357" s="71" t="s">
        <v>1106</v>
      </c>
    </row>
    <row r="358" spans="1:7" x14ac:dyDescent="0.25">
      <c r="A358" s="23" t="s">
        <v>1192</v>
      </c>
      <c r="B358" s="23" t="s">
        <v>1193</v>
      </c>
      <c r="C358" s="100" t="s">
        <v>539</v>
      </c>
      <c r="D358" s="100" t="s">
        <v>539</v>
      </c>
      <c r="E358" s="103"/>
      <c r="F358" s="105" t="str">
        <f t="shared" ref="F358:F364" si="17">IF($C$365=0,"",IF(C358="[For completion]","",C358/$C$365))</f>
        <v/>
      </c>
      <c r="G358" s="105" t="str">
        <f t="shared" ref="G358:G364" si="18">IF($D$365=0,"",IF(D358="[For completion]","",D358/$D$365))</f>
        <v/>
      </c>
    </row>
    <row r="359" spans="1:7" x14ac:dyDescent="0.25">
      <c r="A359" s="23" t="s">
        <v>1194</v>
      </c>
      <c r="B359" s="3" t="s">
        <v>1195</v>
      </c>
      <c r="C359" s="100" t="s">
        <v>539</v>
      </c>
      <c r="D359" s="100" t="s">
        <v>539</v>
      </c>
      <c r="E359" s="103"/>
      <c r="F359" s="105" t="str">
        <f t="shared" si="17"/>
        <v/>
      </c>
      <c r="G359" s="105" t="str">
        <f t="shared" si="18"/>
        <v/>
      </c>
    </row>
    <row r="360" spans="1:7" x14ac:dyDescent="0.25">
      <c r="A360" s="23" t="s">
        <v>1196</v>
      </c>
      <c r="B360" s="23" t="s">
        <v>1197</v>
      </c>
      <c r="C360" s="100" t="s">
        <v>539</v>
      </c>
      <c r="D360" s="100" t="s">
        <v>539</v>
      </c>
      <c r="E360" s="103"/>
      <c r="F360" s="105" t="str">
        <f t="shared" si="17"/>
        <v/>
      </c>
      <c r="G360" s="105" t="str">
        <f t="shared" si="18"/>
        <v/>
      </c>
    </row>
    <row r="361" spans="1:7" x14ac:dyDescent="0.25">
      <c r="A361" s="23" t="s">
        <v>1198</v>
      </c>
      <c r="B361" s="23" t="s">
        <v>1199</v>
      </c>
      <c r="C361" s="100" t="s">
        <v>539</v>
      </c>
      <c r="D361" s="100" t="s">
        <v>539</v>
      </c>
      <c r="E361" s="103"/>
      <c r="F361" s="105" t="str">
        <f t="shared" si="17"/>
        <v/>
      </c>
      <c r="G361" s="105" t="str">
        <f t="shared" si="18"/>
        <v/>
      </c>
    </row>
    <row r="362" spans="1:7" x14ac:dyDescent="0.25">
      <c r="A362" s="23" t="s">
        <v>1200</v>
      </c>
      <c r="B362" s="23" t="s">
        <v>1201</v>
      </c>
      <c r="C362" s="100" t="s">
        <v>539</v>
      </c>
      <c r="D362" s="100" t="s">
        <v>539</v>
      </c>
      <c r="E362" s="103"/>
      <c r="F362" s="105" t="str">
        <f t="shared" si="17"/>
        <v/>
      </c>
      <c r="G362" s="105" t="str">
        <f t="shared" si="18"/>
        <v/>
      </c>
    </row>
    <row r="363" spans="1:7" x14ac:dyDescent="0.25">
      <c r="A363" s="23" t="s">
        <v>1202</v>
      </c>
      <c r="B363" s="23" t="s">
        <v>1203</v>
      </c>
      <c r="C363" s="100" t="s">
        <v>539</v>
      </c>
      <c r="D363" s="100" t="s">
        <v>539</v>
      </c>
      <c r="E363" s="103"/>
      <c r="F363" s="105" t="str">
        <f t="shared" si="17"/>
        <v/>
      </c>
      <c r="G363" s="105" t="str">
        <f t="shared" si="18"/>
        <v/>
      </c>
    </row>
    <row r="364" spans="1:7" x14ac:dyDescent="0.25">
      <c r="A364" s="23" t="s">
        <v>1204</v>
      </c>
      <c r="B364" s="23" t="s">
        <v>634</v>
      </c>
      <c r="C364" s="100" t="s">
        <v>539</v>
      </c>
      <c r="D364" s="100" t="s">
        <v>539</v>
      </c>
      <c r="E364" s="103"/>
      <c r="F364" s="105" t="str">
        <f t="shared" si="17"/>
        <v/>
      </c>
      <c r="G364" s="105" t="str">
        <f t="shared" si="18"/>
        <v/>
      </c>
    </row>
    <row r="365" spans="1:7" x14ac:dyDescent="0.25">
      <c r="A365" s="23" t="s">
        <v>1205</v>
      </c>
      <c r="B365" s="23" t="s">
        <v>269</v>
      </c>
      <c r="C365" s="100">
        <f>SUM(C358:C364)</f>
        <v>0</v>
      </c>
      <c r="D365" s="100">
        <f>SUM(D358:D364)</f>
        <v>0</v>
      </c>
      <c r="E365" s="103"/>
      <c r="F365" s="105">
        <f>SUM(F358:F364)</f>
        <v>0</v>
      </c>
      <c r="G365" s="105">
        <f>SUM(G358:G364)</f>
        <v>0</v>
      </c>
    </row>
    <row r="366" spans="1:7" x14ac:dyDescent="0.25">
      <c r="A366" s="23" t="s">
        <v>1206</v>
      </c>
      <c r="E366" s="29"/>
      <c r="F366" s="105"/>
      <c r="G366" s="105"/>
    </row>
    <row r="367" spans="1:7" x14ac:dyDescent="0.25">
      <c r="A367" s="71"/>
      <c r="B367" s="71" t="s">
        <v>1207</v>
      </c>
      <c r="C367" s="71" t="s">
        <v>228</v>
      </c>
      <c r="D367" s="71" t="s">
        <v>1105</v>
      </c>
      <c r="E367" s="71"/>
      <c r="F367" s="71" t="s">
        <v>756</v>
      </c>
      <c r="G367" s="71" t="s">
        <v>1106</v>
      </c>
    </row>
    <row r="368" spans="1:7" x14ac:dyDescent="0.25">
      <c r="A368" s="23" t="s">
        <v>1208</v>
      </c>
      <c r="B368" s="23" t="s">
        <v>1209</v>
      </c>
      <c r="C368" s="100" t="s">
        <v>539</v>
      </c>
      <c r="D368" s="100" t="s">
        <v>539</v>
      </c>
      <c r="E368" s="103"/>
      <c r="F368" s="105" t="str">
        <f>IF($C$372=0,"",IF(C368="[For completion]","",C368/$C$372))</f>
        <v/>
      </c>
      <c r="G368" s="105" t="str">
        <f>IF($D$372=0,"",IF(D368="[For completion]","",D368/$D$372))</f>
        <v/>
      </c>
    </row>
    <row r="369" spans="1:7" x14ac:dyDescent="0.25">
      <c r="A369" s="23" t="s">
        <v>1210</v>
      </c>
      <c r="B369" s="3" t="s">
        <v>1211</v>
      </c>
      <c r="C369" s="100" t="s">
        <v>539</v>
      </c>
      <c r="D369" s="100" t="s">
        <v>539</v>
      </c>
      <c r="E369" s="103"/>
      <c r="F369" s="105" t="str">
        <f>IF($C$372=0,"",IF(C369="[For completion]","",C369/$C$372))</f>
        <v/>
      </c>
      <c r="G369" s="105" t="str">
        <f>IF($D$372=0,"",IF(D369="[For completion]","",D369/$D$372))</f>
        <v/>
      </c>
    </row>
    <row r="370" spans="1:7" x14ac:dyDescent="0.25">
      <c r="A370" s="23" t="s">
        <v>1212</v>
      </c>
      <c r="B370" s="23" t="s">
        <v>634</v>
      </c>
      <c r="C370" s="100" t="s">
        <v>539</v>
      </c>
      <c r="D370" s="100" t="s">
        <v>539</v>
      </c>
      <c r="E370" s="103"/>
      <c r="F370" s="105" t="str">
        <f>IF($C$372=0,"",IF(C370="[For completion]","",C370/$C$372))</f>
        <v/>
      </c>
      <c r="G370" s="105" t="str">
        <f>IF($D$372=0,"",IF(D370="[For completion]","",D370/$D$372))</f>
        <v/>
      </c>
    </row>
    <row r="371" spans="1:7" x14ac:dyDescent="0.25">
      <c r="A371" s="23" t="s">
        <v>1213</v>
      </c>
      <c r="B371" s="23" t="s">
        <v>1126</v>
      </c>
      <c r="C371" s="100" t="s">
        <v>539</v>
      </c>
      <c r="D371" s="100" t="s">
        <v>539</v>
      </c>
      <c r="E371" s="103"/>
      <c r="F371" s="105" t="str">
        <f>IF($C$372=0,"",IF(C371="[For completion]","",C371/$C$372))</f>
        <v/>
      </c>
      <c r="G371" s="105" t="str">
        <f>IF($D$372=0,"",IF(D371="[For completion]","",D371/$D$372))</f>
        <v/>
      </c>
    </row>
    <row r="372" spans="1:7" x14ac:dyDescent="0.25">
      <c r="A372" s="23" t="s">
        <v>1214</v>
      </c>
      <c r="B372" s="23" t="s">
        <v>269</v>
      </c>
      <c r="C372" s="100">
        <f>SUM(C368:C371)</f>
        <v>0</v>
      </c>
      <c r="D372" s="100">
        <f>SUM(D368:D371)</f>
        <v>0</v>
      </c>
      <c r="E372" s="103"/>
      <c r="F372" s="105">
        <f>SUM(F368:F371)</f>
        <v>0</v>
      </c>
      <c r="G372" s="105">
        <f>SUM(G368:G371)</f>
        <v>0</v>
      </c>
    </row>
    <row r="373" spans="1:7" x14ac:dyDescent="0.25">
      <c r="A373" s="23" t="s">
        <v>1215</v>
      </c>
      <c r="E373" s="29"/>
      <c r="F373" s="105"/>
      <c r="G373" s="105"/>
    </row>
    <row r="374" spans="1:7" ht="15" customHeight="1" x14ac:dyDescent="0.25">
      <c r="A374" s="71"/>
      <c r="B374" s="71" t="s">
        <v>1216</v>
      </c>
      <c r="C374" s="71" t="s">
        <v>1217</v>
      </c>
      <c r="D374" s="71" t="s">
        <v>1218</v>
      </c>
      <c r="E374" s="71"/>
      <c r="F374" s="71" t="s">
        <v>1219</v>
      </c>
      <c r="G374" s="71"/>
    </row>
    <row r="375" spans="1:7" x14ac:dyDescent="0.25">
      <c r="A375" s="23" t="s">
        <v>1220</v>
      </c>
      <c r="B375" s="23" t="s">
        <v>1193</v>
      </c>
      <c r="C375" s="100" t="s">
        <v>539</v>
      </c>
      <c r="D375" s="100" t="s">
        <v>539</v>
      </c>
      <c r="E375" s="101"/>
      <c r="F375" s="107" t="s">
        <v>539</v>
      </c>
      <c r="G375" s="75" t="str">
        <f t="shared" ref="G375:G393" si="19">IF($D$393=0,"",IF(D375="[For completion]","",D375/$D$393))</f>
        <v/>
      </c>
    </row>
    <row r="376" spans="1:7" x14ac:dyDescent="0.25">
      <c r="A376" s="23" t="s">
        <v>1221</v>
      </c>
      <c r="B376" s="23" t="s">
        <v>1195</v>
      </c>
      <c r="C376" s="100" t="s">
        <v>539</v>
      </c>
      <c r="D376" s="100" t="s">
        <v>539</v>
      </c>
      <c r="E376" s="101"/>
      <c r="F376" s="107" t="s">
        <v>539</v>
      </c>
      <c r="G376" s="75" t="str">
        <f t="shared" si="19"/>
        <v/>
      </c>
    </row>
    <row r="377" spans="1:7" x14ac:dyDescent="0.25">
      <c r="A377" s="23" t="s">
        <v>1222</v>
      </c>
      <c r="B377" s="23" t="s">
        <v>1197</v>
      </c>
      <c r="C377" s="100" t="s">
        <v>539</v>
      </c>
      <c r="D377" s="100" t="s">
        <v>539</v>
      </c>
      <c r="E377" s="101"/>
      <c r="F377" s="107" t="s">
        <v>539</v>
      </c>
      <c r="G377" s="75" t="str">
        <f t="shared" si="19"/>
        <v/>
      </c>
    </row>
    <row r="378" spans="1:7" x14ac:dyDescent="0.25">
      <c r="A378" s="23" t="s">
        <v>1223</v>
      </c>
      <c r="B378" s="23" t="s">
        <v>1199</v>
      </c>
      <c r="C378" s="100" t="s">
        <v>539</v>
      </c>
      <c r="D378" s="100" t="s">
        <v>539</v>
      </c>
      <c r="E378" s="101"/>
      <c r="F378" s="107" t="s">
        <v>539</v>
      </c>
      <c r="G378" s="75" t="str">
        <f t="shared" si="19"/>
        <v/>
      </c>
    </row>
    <row r="379" spans="1:7" x14ac:dyDescent="0.25">
      <c r="A379" s="23" t="s">
        <v>1224</v>
      </c>
      <c r="B379" s="23" t="s">
        <v>1201</v>
      </c>
      <c r="C379" s="100" t="s">
        <v>539</v>
      </c>
      <c r="D379" s="100" t="s">
        <v>539</v>
      </c>
      <c r="E379" s="101"/>
      <c r="F379" s="107" t="s">
        <v>539</v>
      </c>
      <c r="G379" s="75" t="str">
        <f t="shared" si="19"/>
        <v/>
      </c>
    </row>
    <row r="380" spans="1:7" x14ac:dyDescent="0.25">
      <c r="A380" s="23" t="s">
        <v>1225</v>
      </c>
      <c r="B380" s="23" t="s">
        <v>1203</v>
      </c>
      <c r="C380" s="100" t="s">
        <v>539</v>
      </c>
      <c r="D380" s="100" t="s">
        <v>539</v>
      </c>
      <c r="E380" s="101"/>
      <c r="F380" s="107" t="s">
        <v>539</v>
      </c>
      <c r="G380" s="75" t="str">
        <f t="shared" si="19"/>
        <v/>
      </c>
    </row>
    <row r="381" spans="1:7" x14ac:dyDescent="0.25">
      <c r="A381" s="23" t="s">
        <v>1226</v>
      </c>
      <c r="B381" s="23" t="s">
        <v>634</v>
      </c>
      <c r="C381" s="100" t="s">
        <v>539</v>
      </c>
      <c r="D381" s="100" t="s">
        <v>539</v>
      </c>
      <c r="E381" s="101"/>
      <c r="F381" s="107" t="s">
        <v>539</v>
      </c>
      <c r="G381" s="75" t="str">
        <f t="shared" si="19"/>
        <v/>
      </c>
    </row>
    <row r="382" spans="1:7" x14ac:dyDescent="0.25">
      <c r="A382" s="23" t="s">
        <v>1227</v>
      </c>
      <c r="B382" s="23" t="s">
        <v>1126</v>
      </c>
      <c r="C382" s="100" t="s">
        <v>539</v>
      </c>
      <c r="D382" s="100" t="s">
        <v>539</v>
      </c>
      <c r="E382" s="101"/>
      <c r="F382" s="107" t="s">
        <v>539</v>
      </c>
      <c r="G382" s="75" t="str">
        <f t="shared" si="19"/>
        <v/>
      </c>
    </row>
    <row r="383" spans="1:7" x14ac:dyDescent="0.25">
      <c r="A383" s="23" t="s">
        <v>1228</v>
      </c>
      <c r="B383" s="23" t="s">
        <v>269</v>
      </c>
      <c r="C383" s="100">
        <f>SUM(C375:C382)</f>
        <v>0</v>
      </c>
      <c r="D383" s="100">
        <f>SUM(D375:D382)</f>
        <v>0</v>
      </c>
      <c r="E383" s="101"/>
      <c r="F383" s="100"/>
      <c r="G383" s="75" t="str">
        <f t="shared" si="19"/>
        <v/>
      </c>
    </row>
    <row r="384" spans="1:7" x14ac:dyDescent="0.25">
      <c r="A384" s="23" t="s">
        <v>1229</v>
      </c>
      <c r="B384" s="23" t="s">
        <v>1230</v>
      </c>
      <c r="C384" s="100"/>
      <c r="D384" s="100"/>
      <c r="E384" s="100"/>
      <c r="F384" s="107" t="s">
        <v>539</v>
      </c>
      <c r="G384" s="75" t="str">
        <f t="shared" si="19"/>
        <v/>
      </c>
    </row>
    <row r="385" spans="1:7" x14ac:dyDescent="0.25">
      <c r="A385" s="23" t="s">
        <v>1231</v>
      </c>
      <c r="C385" s="67"/>
      <c r="E385" s="21"/>
      <c r="F385" s="75"/>
      <c r="G385" s="75" t="str">
        <f t="shared" si="19"/>
        <v/>
      </c>
    </row>
    <row r="386" spans="1:7" x14ac:dyDescent="0.25">
      <c r="A386" s="23" t="s">
        <v>1232</v>
      </c>
      <c r="C386" s="67"/>
      <c r="E386" s="21"/>
      <c r="F386" s="75"/>
      <c r="G386" s="75" t="str">
        <f t="shared" si="19"/>
        <v/>
      </c>
    </row>
    <row r="387" spans="1:7" x14ac:dyDescent="0.25">
      <c r="A387" s="23" t="s">
        <v>1233</v>
      </c>
      <c r="C387" s="67"/>
      <c r="E387" s="21"/>
      <c r="F387" s="75"/>
      <c r="G387" s="75" t="str">
        <f t="shared" si="19"/>
        <v/>
      </c>
    </row>
    <row r="388" spans="1:7" x14ac:dyDescent="0.25">
      <c r="A388" s="23" t="s">
        <v>1234</v>
      </c>
      <c r="C388" s="67"/>
      <c r="E388" s="21"/>
      <c r="F388" s="75"/>
      <c r="G388" s="75" t="str">
        <f t="shared" si="19"/>
        <v/>
      </c>
    </row>
    <row r="389" spans="1:7" x14ac:dyDescent="0.25">
      <c r="A389" s="23" t="s">
        <v>1235</v>
      </c>
      <c r="C389" s="67"/>
      <c r="E389" s="21"/>
      <c r="F389" s="75"/>
      <c r="G389" s="75" t="str">
        <f t="shared" si="19"/>
        <v/>
      </c>
    </row>
    <row r="390" spans="1:7" x14ac:dyDescent="0.25">
      <c r="A390" s="23" t="s">
        <v>1236</v>
      </c>
      <c r="C390" s="67"/>
      <c r="E390" s="21"/>
      <c r="F390" s="75"/>
      <c r="G390" s="75" t="str">
        <f t="shared" si="19"/>
        <v/>
      </c>
    </row>
    <row r="391" spans="1:7" x14ac:dyDescent="0.25">
      <c r="A391" s="23" t="s">
        <v>1237</v>
      </c>
      <c r="C391" s="67"/>
      <c r="E391" s="21"/>
      <c r="F391" s="75"/>
      <c r="G391" s="75" t="str">
        <f t="shared" si="19"/>
        <v/>
      </c>
    </row>
    <row r="392" spans="1:7" x14ac:dyDescent="0.25">
      <c r="A392" s="23" t="s">
        <v>1238</v>
      </c>
      <c r="C392" s="67"/>
      <c r="E392" s="21"/>
      <c r="F392" s="75"/>
      <c r="G392" s="75" t="str">
        <f t="shared" si="19"/>
        <v/>
      </c>
    </row>
    <row r="393" spans="1:7" x14ac:dyDescent="0.25">
      <c r="A393" s="23" t="s">
        <v>1239</v>
      </c>
      <c r="C393" s="67"/>
      <c r="E393" s="21"/>
      <c r="F393" s="75"/>
      <c r="G393" s="75" t="str">
        <f t="shared" si="19"/>
        <v/>
      </c>
    </row>
    <row r="394" spans="1:7" x14ac:dyDescent="0.25">
      <c r="A394" s="23" t="s">
        <v>1240</v>
      </c>
      <c r="C394" s="75"/>
      <c r="E394" s="21"/>
      <c r="F394" s="21"/>
    </row>
    <row r="395" spans="1:7" x14ac:dyDescent="0.25">
      <c r="A395" s="23" t="s">
        <v>1241</v>
      </c>
      <c r="C395" s="75"/>
      <c r="E395" s="21"/>
      <c r="F395" s="21"/>
    </row>
    <row r="396" spans="1:7" x14ac:dyDescent="0.25">
      <c r="A396" s="23" t="s">
        <v>1242</v>
      </c>
      <c r="C396" s="75"/>
      <c r="E396" s="21"/>
      <c r="F396" s="21"/>
    </row>
    <row r="397" spans="1:7" x14ac:dyDescent="0.25">
      <c r="A397" s="23" t="s">
        <v>1243</v>
      </c>
      <c r="C397" s="75"/>
      <c r="E397" s="21"/>
      <c r="F397" s="21"/>
    </row>
    <row r="398" spans="1:7" x14ac:dyDescent="0.25">
      <c r="A398" s="23" t="s">
        <v>1244</v>
      </c>
      <c r="C398" s="75"/>
      <c r="E398" s="21"/>
      <c r="F398" s="21"/>
    </row>
    <row r="399" spans="1:7" x14ac:dyDescent="0.25">
      <c r="A399" s="23" t="s">
        <v>1245</v>
      </c>
      <c r="C399" s="75"/>
      <c r="E399" s="21"/>
      <c r="F399" s="21"/>
    </row>
    <row r="400" spans="1:7" x14ac:dyDescent="0.25">
      <c r="A400" s="23" t="s">
        <v>1246</v>
      </c>
      <c r="C400" s="75"/>
      <c r="E400" s="21"/>
      <c r="F400" s="21"/>
    </row>
    <row r="401" spans="1:6" x14ac:dyDescent="0.25">
      <c r="A401" s="23" t="s">
        <v>1247</v>
      </c>
      <c r="C401" s="75"/>
      <c r="E401" s="21"/>
      <c r="F401" s="21"/>
    </row>
    <row r="402" spans="1:6" x14ac:dyDescent="0.25">
      <c r="A402" s="23" t="s">
        <v>1248</v>
      </c>
      <c r="C402" s="75"/>
      <c r="E402" s="21"/>
      <c r="F402" s="21"/>
    </row>
    <row r="403" spans="1:6" x14ac:dyDescent="0.25">
      <c r="A403" s="23" t="s">
        <v>1249</v>
      </c>
      <c r="C403" s="75"/>
      <c r="E403" s="21"/>
      <c r="F403" s="21"/>
    </row>
    <row r="404" spans="1:6" x14ac:dyDescent="0.25">
      <c r="A404" s="23" t="s">
        <v>1250</v>
      </c>
      <c r="C404" s="75"/>
      <c r="E404" s="21"/>
      <c r="F404" s="21"/>
    </row>
    <row r="405" spans="1:6" x14ac:dyDescent="0.25">
      <c r="A405" s="23" t="s">
        <v>1251</v>
      </c>
      <c r="C405" s="75"/>
      <c r="E405" s="21"/>
      <c r="F405" s="21"/>
    </row>
    <row r="406" spans="1:6" x14ac:dyDescent="0.25">
      <c r="A406" s="23" t="s">
        <v>1252</v>
      </c>
      <c r="C406" s="75"/>
      <c r="E406" s="21"/>
      <c r="F406" s="21"/>
    </row>
    <row r="407" spans="1:6" x14ac:dyDescent="0.25">
      <c r="A407" s="23" t="s">
        <v>1253</v>
      </c>
      <c r="C407" s="75"/>
      <c r="E407" s="21"/>
      <c r="F407" s="21"/>
    </row>
    <row r="408" spans="1:6" x14ac:dyDescent="0.25">
      <c r="A408" s="23" t="s">
        <v>1254</v>
      </c>
      <c r="C408" s="75"/>
      <c r="E408" s="21"/>
      <c r="F408" s="21"/>
    </row>
    <row r="409" spans="1:6" x14ac:dyDescent="0.25">
      <c r="A409" s="23" t="s">
        <v>1255</v>
      </c>
      <c r="C409" s="75"/>
      <c r="E409" s="21"/>
      <c r="F409" s="21"/>
    </row>
    <row r="410" spans="1:6" x14ac:dyDescent="0.25">
      <c r="A410" s="23" t="s">
        <v>1256</v>
      </c>
      <c r="C410" s="75"/>
      <c r="E410" s="21"/>
      <c r="F410" s="21"/>
    </row>
    <row r="411" spans="1:6" x14ac:dyDescent="0.25">
      <c r="A411" s="23" t="s">
        <v>1257</v>
      </c>
      <c r="C411" s="75"/>
      <c r="E411" s="21"/>
      <c r="F411" s="21"/>
    </row>
    <row r="412" spans="1:6" x14ac:dyDescent="0.25">
      <c r="A412" s="23" t="s">
        <v>1258</v>
      </c>
      <c r="C412" s="75"/>
      <c r="E412" s="21"/>
      <c r="F412" s="21"/>
    </row>
    <row r="413" spans="1:6" x14ac:dyDescent="0.25">
      <c r="A413" s="23" t="s">
        <v>1259</v>
      </c>
      <c r="C413" s="75"/>
      <c r="E413" s="21"/>
      <c r="F413" s="21"/>
    </row>
    <row r="414" spans="1:6" x14ac:dyDescent="0.25">
      <c r="A414" s="23" t="s">
        <v>1260</v>
      </c>
      <c r="C414" s="75"/>
      <c r="E414" s="21"/>
      <c r="F414" s="21"/>
    </row>
    <row r="415" spans="1:6" x14ac:dyDescent="0.25">
      <c r="A415" s="23" t="s">
        <v>1261</v>
      </c>
      <c r="C415" s="75"/>
      <c r="E415" s="21"/>
      <c r="F415" s="21"/>
    </row>
    <row r="416" spans="1:6" x14ac:dyDescent="0.25">
      <c r="A416" s="23" t="s">
        <v>1262</v>
      </c>
      <c r="C416" s="75"/>
      <c r="E416" s="21"/>
      <c r="F416" s="21"/>
    </row>
    <row r="417" spans="1:7" x14ac:dyDescent="0.25">
      <c r="A417" s="23" t="s">
        <v>1263</v>
      </c>
      <c r="C417" s="75"/>
      <c r="E417" s="21"/>
      <c r="F417" s="21"/>
    </row>
    <row r="418" spans="1:7" x14ac:dyDescent="0.25">
      <c r="A418" s="23" t="s">
        <v>1264</v>
      </c>
      <c r="C418" s="75"/>
      <c r="E418" s="21"/>
      <c r="F418" s="21"/>
    </row>
    <row r="419" spans="1:7" x14ac:dyDescent="0.25">
      <c r="A419" s="23" t="s">
        <v>1265</v>
      </c>
      <c r="C419" s="75"/>
      <c r="E419" s="21"/>
      <c r="F419" s="21"/>
    </row>
    <row r="420" spans="1:7" x14ac:dyDescent="0.25">
      <c r="A420" s="23" t="s">
        <v>1266</v>
      </c>
      <c r="C420" s="75"/>
      <c r="E420" s="21"/>
      <c r="F420" s="21"/>
    </row>
    <row r="421" spans="1:7" x14ac:dyDescent="0.25">
      <c r="A421" s="23" t="s">
        <v>1267</v>
      </c>
      <c r="C421" s="75"/>
      <c r="E421" s="21"/>
      <c r="F421" s="21"/>
    </row>
    <row r="422" spans="1:7" x14ac:dyDescent="0.25">
      <c r="A422" s="23" t="s">
        <v>1268</v>
      </c>
      <c r="C422" s="75"/>
      <c r="E422" s="21"/>
      <c r="F422" s="21"/>
    </row>
    <row r="423" spans="1:7" ht="18.75" customHeight="1" x14ac:dyDescent="0.25">
      <c r="A423" s="65"/>
      <c r="B423" s="76" t="s">
        <v>719</v>
      </c>
      <c r="C423" s="65"/>
      <c r="D423" s="65"/>
      <c r="E423" s="65"/>
      <c r="F423" s="66"/>
      <c r="G423" s="66"/>
    </row>
    <row r="424" spans="1:7" ht="15" customHeight="1" x14ac:dyDescent="0.25">
      <c r="A424" s="37"/>
      <c r="B424" s="37" t="s">
        <v>1269</v>
      </c>
      <c r="C424" s="37" t="s">
        <v>971</v>
      </c>
      <c r="D424" s="37" t="s">
        <v>972</v>
      </c>
      <c r="E424" s="37"/>
      <c r="F424" s="37" t="s">
        <v>757</v>
      </c>
      <c r="G424" s="37" t="s">
        <v>973</v>
      </c>
    </row>
    <row r="425" spans="1:7" x14ac:dyDescent="0.25">
      <c r="A425" s="23" t="s">
        <v>1270</v>
      </c>
      <c r="B425" s="23" t="s">
        <v>975</v>
      </c>
      <c r="C425" s="100" t="s">
        <v>539</v>
      </c>
      <c r="D425" s="34"/>
      <c r="E425" s="34"/>
      <c r="F425" s="42"/>
      <c r="G425" s="42"/>
    </row>
    <row r="426" spans="1:7" x14ac:dyDescent="0.25">
      <c r="A426" s="34"/>
      <c r="C426" s="100"/>
      <c r="D426" s="34"/>
      <c r="E426" s="34"/>
      <c r="F426" s="42"/>
      <c r="G426" s="42"/>
    </row>
    <row r="427" spans="1:7" x14ac:dyDescent="0.25">
      <c r="B427" s="23" t="s">
        <v>976</v>
      </c>
      <c r="C427" s="100"/>
      <c r="D427" s="34"/>
      <c r="E427" s="34"/>
      <c r="F427" s="42"/>
      <c r="G427" s="42"/>
    </row>
    <row r="428" spans="1:7" x14ac:dyDescent="0.25">
      <c r="A428" s="23" t="s">
        <v>1271</v>
      </c>
      <c r="B428" s="23" t="s">
        <v>1108</v>
      </c>
      <c r="C428" s="100" t="s">
        <v>539</v>
      </c>
      <c r="D428" s="68" t="s">
        <v>539</v>
      </c>
      <c r="E428" s="34"/>
      <c r="F428" s="105" t="str">
        <f t="shared" ref="F428:F451" si="20">IF($C$452=0,"",IF(C428="[for completion]","",C428/$C$452))</f>
        <v/>
      </c>
      <c r="G428" s="105" t="str">
        <f t="shared" ref="G428:G451" si="21">IF($D$452=0,"",IF(D428="[for completion]","",D428/$D$452))</f>
        <v/>
      </c>
    </row>
    <row r="429" spans="1:7" x14ac:dyDescent="0.25">
      <c r="A429" s="23" t="s">
        <v>1272</v>
      </c>
      <c r="B429" s="23" t="s">
        <v>1108</v>
      </c>
      <c r="C429" s="100" t="s">
        <v>539</v>
      </c>
      <c r="D429" s="68" t="s">
        <v>539</v>
      </c>
      <c r="E429" s="34"/>
      <c r="F429" s="105" t="str">
        <f t="shared" si="20"/>
        <v/>
      </c>
      <c r="G429" s="105" t="str">
        <f t="shared" si="21"/>
        <v/>
      </c>
    </row>
    <row r="430" spans="1:7" x14ac:dyDescent="0.25">
      <c r="A430" s="23" t="s">
        <v>1273</v>
      </c>
      <c r="B430" s="23" t="s">
        <v>1108</v>
      </c>
      <c r="C430" s="100" t="s">
        <v>539</v>
      </c>
      <c r="D430" s="68" t="s">
        <v>539</v>
      </c>
      <c r="E430" s="34"/>
      <c r="F430" s="105" t="str">
        <f t="shared" si="20"/>
        <v/>
      </c>
      <c r="G430" s="105" t="str">
        <f t="shared" si="21"/>
        <v/>
      </c>
    </row>
    <row r="431" spans="1:7" x14ac:dyDescent="0.25">
      <c r="A431" s="23" t="s">
        <v>1274</v>
      </c>
      <c r="B431" s="23" t="s">
        <v>1108</v>
      </c>
      <c r="C431" s="100" t="s">
        <v>539</v>
      </c>
      <c r="D431" s="68" t="s">
        <v>539</v>
      </c>
      <c r="E431" s="34"/>
      <c r="F431" s="105" t="str">
        <f t="shared" si="20"/>
        <v/>
      </c>
      <c r="G431" s="105" t="str">
        <f t="shared" si="21"/>
        <v/>
      </c>
    </row>
    <row r="432" spans="1:7" x14ac:dyDescent="0.25">
      <c r="A432" s="23" t="s">
        <v>1275</v>
      </c>
      <c r="B432" s="23" t="s">
        <v>1108</v>
      </c>
      <c r="C432" s="100" t="s">
        <v>539</v>
      </c>
      <c r="D432" s="68" t="s">
        <v>539</v>
      </c>
      <c r="E432" s="34"/>
      <c r="F432" s="105" t="str">
        <f t="shared" si="20"/>
        <v/>
      </c>
      <c r="G432" s="105" t="str">
        <f t="shared" si="21"/>
        <v/>
      </c>
    </row>
    <row r="433" spans="1:7" x14ac:dyDescent="0.25">
      <c r="A433" s="23" t="s">
        <v>1276</v>
      </c>
      <c r="B433" s="23" t="s">
        <v>1108</v>
      </c>
      <c r="C433" s="100" t="s">
        <v>539</v>
      </c>
      <c r="D433" s="68" t="s">
        <v>539</v>
      </c>
      <c r="E433" s="34"/>
      <c r="F433" s="105" t="str">
        <f t="shared" si="20"/>
        <v/>
      </c>
      <c r="G433" s="105" t="str">
        <f t="shared" si="21"/>
        <v/>
      </c>
    </row>
    <row r="434" spans="1:7" x14ac:dyDescent="0.25">
      <c r="A434" s="23" t="s">
        <v>1277</v>
      </c>
      <c r="B434" s="23" t="s">
        <v>1108</v>
      </c>
      <c r="C434" s="100" t="s">
        <v>539</v>
      </c>
      <c r="D434" s="68" t="s">
        <v>539</v>
      </c>
      <c r="E434" s="34"/>
      <c r="F434" s="105" t="str">
        <f t="shared" si="20"/>
        <v/>
      </c>
      <c r="G434" s="105" t="str">
        <f t="shared" si="21"/>
        <v/>
      </c>
    </row>
    <row r="435" spans="1:7" x14ac:dyDescent="0.25">
      <c r="A435" s="23" t="s">
        <v>1278</v>
      </c>
      <c r="B435" s="23" t="s">
        <v>1108</v>
      </c>
      <c r="C435" s="100" t="s">
        <v>539</v>
      </c>
      <c r="D435" s="68" t="s">
        <v>539</v>
      </c>
      <c r="E435" s="34"/>
      <c r="F435" s="105" t="str">
        <f t="shared" si="20"/>
        <v/>
      </c>
      <c r="G435" s="105" t="str">
        <f t="shared" si="21"/>
        <v/>
      </c>
    </row>
    <row r="436" spans="1:7" x14ac:dyDescent="0.25">
      <c r="A436" s="23" t="s">
        <v>1279</v>
      </c>
      <c r="B436" s="23" t="s">
        <v>1108</v>
      </c>
      <c r="C436" s="100" t="s">
        <v>539</v>
      </c>
      <c r="D436" s="68" t="s">
        <v>539</v>
      </c>
      <c r="E436" s="34"/>
      <c r="F436" s="105" t="str">
        <f t="shared" si="20"/>
        <v/>
      </c>
      <c r="G436" s="105" t="str">
        <f t="shared" si="21"/>
        <v/>
      </c>
    </row>
    <row r="437" spans="1:7" x14ac:dyDescent="0.25">
      <c r="A437" s="23" t="s">
        <v>1280</v>
      </c>
      <c r="B437" s="23" t="s">
        <v>1108</v>
      </c>
      <c r="C437" s="100" t="s">
        <v>539</v>
      </c>
      <c r="D437" s="68" t="s">
        <v>539</v>
      </c>
      <c r="F437" s="105" t="str">
        <f t="shared" si="20"/>
        <v/>
      </c>
      <c r="G437" s="105" t="str">
        <f t="shared" si="21"/>
        <v/>
      </c>
    </row>
    <row r="438" spans="1:7" x14ac:dyDescent="0.25">
      <c r="A438" s="23" t="s">
        <v>1281</v>
      </c>
      <c r="B438" s="23" t="s">
        <v>1108</v>
      </c>
      <c r="C438" s="100" t="s">
        <v>539</v>
      </c>
      <c r="D438" s="68" t="s">
        <v>539</v>
      </c>
      <c r="F438" s="105" t="str">
        <f t="shared" si="20"/>
        <v/>
      </c>
      <c r="G438" s="105" t="str">
        <f t="shared" si="21"/>
        <v/>
      </c>
    </row>
    <row r="439" spans="1:7" x14ac:dyDescent="0.25">
      <c r="A439" s="23" t="s">
        <v>1282</v>
      </c>
      <c r="B439" s="23" t="s">
        <v>1108</v>
      </c>
      <c r="C439" s="100" t="s">
        <v>539</v>
      </c>
      <c r="D439" s="68" t="s">
        <v>539</v>
      </c>
      <c r="F439" s="105" t="str">
        <f t="shared" si="20"/>
        <v/>
      </c>
      <c r="G439" s="105" t="str">
        <f t="shared" si="21"/>
        <v/>
      </c>
    </row>
    <row r="440" spans="1:7" x14ac:dyDescent="0.25">
      <c r="A440" s="23" t="s">
        <v>1283</v>
      </c>
      <c r="B440" s="23" t="s">
        <v>1108</v>
      </c>
      <c r="C440" s="100" t="s">
        <v>539</v>
      </c>
      <c r="D440" s="68" t="s">
        <v>539</v>
      </c>
      <c r="F440" s="105" t="str">
        <f t="shared" si="20"/>
        <v/>
      </c>
      <c r="G440" s="105" t="str">
        <f t="shared" si="21"/>
        <v/>
      </c>
    </row>
    <row r="441" spans="1:7" x14ac:dyDescent="0.25">
      <c r="A441" s="23" t="s">
        <v>1284</v>
      </c>
      <c r="B441" s="23" t="s">
        <v>1108</v>
      </c>
      <c r="C441" s="100" t="s">
        <v>539</v>
      </c>
      <c r="D441" s="68" t="s">
        <v>539</v>
      </c>
      <c r="F441" s="105" t="str">
        <f t="shared" si="20"/>
        <v/>
      </c>
      <c r="G441" s="105" t="str">
        <f t="shared" si="21"/>
        <v/>
      </c>
    </row>
    <row r="442" spans="1:7" x14ac:dyDescent="0.25">
      <c r="A442" s="23" t="s">
        <v>1285</v>
      </c>
      <c r="B442" s="23" t="s">
        <v>1108</v>
      </c>
      <c r="C442" s="100" t="s">
        <v>539</v>
      </c>
      <c r="D442" s="68" t="s">
        <v>539</v>
      </c>
      <c r="F442" s="105" t="str">
        <f t="shared" si="20"/>
        <v/>
      </c>
      <c r="G442" s="105" t="str">
        <f t="shared" si="21"/>
        <v/>
      </c>
    </row>
    <row r="443" spans="1:7" x14ac:dyDescent="0.25">
      <c r="A443" s="23" t="s">
        <v>1286</v>
      </c>
      <c r="B443" s="23" t="s">
        <v>1108</v>
      </c>
      <c r="C443" s="100" t="s">
        <v>539</v>
      </c>
      <c r="D443" s="68" t="s">
        <v>539</v>
      </c>
      <c r="F443" s="105" t="str">
        <f t="shared" si="20"/>
        <v/>
      </c>
      <c r="G443" s="105" t="str">
        <f t="shared" si="21"/>
        <v/>
      </c>
    </row>
    <row r="444" spans="1:7" x14ac:dyDescent="0.25">
      <c r="A444" s="23" t="s">
        <v>1287</v>
      </c>
      <c r="B444" s="23" t="s">
        <v>1108</v>
      </c>
      <c r="C444" s="100" t="s">
        <v>539</v>
      </c>
      <c r="D444" s="68" t="s">
        <v>539</v>
      </c>
      <c r="E444" s="110"/>
      <c r="F444" s="105" t="str">
        <f t="shared" si="20"/>
        <v/>
      </c>
      <c r="G444" s="105" t="str">
        <f t="shared" si="21"/>
        <v/>
      </c>
    </row>
    <row r="445" spans="1:7" x14ac:dyDescent="0.25">
      <c r="A445" s="23" t="s">
        <v>1288</v>
      </c>
      <c r="B445" s="23" t="s">
        <v>1108</v>
      </c>
      <c r="C445" s="100" t="s">
        <v>539</v>
      </c>
      <c r="D445" s="68" t="s">
        <v>539</v>
      </c>
      <c r="E445" s="110"/>
      <c r="F445" s="105" t="str">
        <f t="shared" si="20"/>
        <v/>
      </c>
      <c r="G445" s="105" t="str">
        <f t="shared" si="21"/>
        <v/>
      </c>
    </row>
    <row r="446" spans="1:7" x14ac:dyDescent="0.25">
      <c r="A446" s="23" t="s">
        <v>1289</v>
      </c>
      <c r="B446" s="23" t="s">
        <v>1108</v>
      </c>
      <c r="C446" s="100" t="s">
        <v>539</v>
      </c>
      <c r="D446" s="68" t="s">
        <v>539</v>
      </c>
      <c r="E446" s="110"/>
      <c r="F446" s="105" t="str">
        <f t="shared" si="20"/>
        <v/>
      </c>
      <c r="G446" s="105" t="str">
        <f t="shared" si="21"/>
        <v/>
      </c>
    </row>
    <row r="447" spans="1:7" x14ac:dyDescent="0.25">
      <c r="A447" s="23" t="s">
        <v>1290</v>
      </c>
      <c r="B447" s="23" t="s">
        <v>1108</v>
      </c>
      <c r="C447" s="100" t="s">
        <v>539</v>
      </c>
      <c r="D447" s="68" t="s">
        <v>539</v>
      </c>
      <c r="E447" s="110"/>
      <c r="F447" s="105" t="str">
        <f t="shared" si="20"/>
        <v/>
      </c>
      <c r="G447" s="105" t="str">
        <f t="shared" si="21"/>
        <v/>
      </c>
    </row>
    <row r="448" spans="1:7" x14ac:dyDescent="0.25">
      <c r="A448" s="23" t="s">
        <v>1291</v>
      </c>
      <c r="B448" s="23" t="s">
        <v>1108</v>
      </c>
      <c r="C448" s="100" t="s">
        <v>539</v>
      </c>
      <c r="D448" s="68" t="s">
        <v>539</v>
      </c>
      <c r="E448" s="110"/>
      <c r="F448" s="105" t="str">
        <f t="shared" si="20"/>
        <v/>
      </c>
      <c r="G448" s="105" t="str">
        <f t="shared" si="21"/>
        <v/>
      </c>
    </row>
    <row r="449" spans="1:7" x14ac:dyDescent="0.25">
      <c r="A449" s="23" t="s">
        <v>1292</v>
      </c>
      <c r="B449" s="23" t="s">
        <v>1108</v>
      </c>
      <c r="C449" s="100" t="s">
        <v>539</v>
      </c>
      <c r="D449" s="68" t="s">
        <v>539</v>
      </c>
      <c r="E449" s="110"/>
      <c r="F449" s="105" t="str">
        <f t="shared" si="20"/>
        <v/>
      </c>
      <c r="G449" s="105" t="str">
        <f t="shared" si="21"/>
        <v/>
      </c>
    </row>
    <row r="450" spans="1:7" x14ac:dyDescent="0.25">
      <c r="A450" s="23" t="s">
        <v>1293</v>
      </c>
      <c r="B450" s="23" t="s">
        <v>1108</v>
      </c>
      <c r="C450" s="100" t="s">
        <v>539</v>
      </c>
      <c r="D450" s="68" t="s">
        <v>539</v>
      </c>
      <c r="E450" s="110"/>
      <c r="F450" s="105" t="str">
        <f t="shared" si="20"/>
        <v/>
      </c>
      <c r="G450" s="105" t="str">
        <f t="shared" si="21"/>
        <v/>
      </c>
    </row>
    <row r="451" spans="1:7" x14ac:dyDescent="0.25">
      <c r="A451" s="23" t="s">
        <v>1294</v>
      </c>
      <c r="B451" s="23" t="s">
        <v>1108</v>
      </c>
      <c r="C451" s="100" t="s">
        <v>539</v>
      </c>
      <c r="D451" s="68" t="s">
        <v>539</v>
      </c>
      <c r="E451" s="110"/>
      <c r="F451" s="105" t="str">
        <f t="shared" si="20"/>
        <v/>
      </c>
      <c r="G451" s="105" t="str">
        <f t="shared" si="21"/>
        <v/>
      </c>
    </row>
    <row r="452" spans="1:7" x14ac:dyDescent="0.25">
      <c r="A452" s="23" t="s">
        <v>1295</v>
      </c>
      <c r="B452" s="23" t="s">
        <v>269</v>
      </c>
      <c r="C452" s="100">
        <f>SUM(C428:C451)</f>
        <v>0</v>
      </c>
      <c r="D452" s="68">
        <f>SUM(D428:D451)</f>
        <v>0</v>
      </c>
      <c r="E452" s="110"/>
      <c r="F452" s="105">
        <f>SUM(F428:F451)</f>
        <v>0</v>
      </c>
      <c r="G452" s="105">
        <f>SUM(G428:G451)</f>
        <v>0</v>
      </c>
    </row>
    <row r="453" spans="1:7" ht="15" customHeight="1" x14ac:dyDescent="0.25">
      <c r="A453" s="37"/>
      <c r="B453" s="37" t="s">
        <v>1296</v>
      </c>
      <c r="C453" s="37" t="s">
        <v>971</v>
      </c>
      <c r="D453" s="37" t="s">
        <v>972</v>
      </c>
      <c r="E453" s="37"/>
      <c r="F453" s="37" t="s">
        <v>757</v>
      </c>
      <c r="G453" s="37" t="s">
        <v>973</v>
      </c>
    </row>
    <row r="454" spans="1:7" x14ac:dyDescent="0.25">
      <c r="A454" s="23" t="s">
        <v>1297</v>
      </c>
      <c r="B454" s="23" t="s">
        <v>1012</v>
      </c>
      <c r="C454" s="100" t="s">
        <v>539</v>
      </c>
      <c r="G454" s="23"/>
    </row>
    <row r="455" spans="1:7" x14ac:dyDescent="0.25">
      <c r="C455" s="100"/>
      <c r="G455" s="23"/>
    </row>
    <row r="456" spans="1:7" x14ac:dyDescent="0.25">
      <c r="B456" s="23" t="s">
        <v>1013</v>
      </c>
      <c r="C456" s="100"/>
      <c r="G456" s="23"/>
    </row>
    <row r="457" spans="1:7" x14ac:dyDescent="0.25">
      <c r="A457" s="23" t="s">
        <v>1298</v>
      </c>
      <c r="B457" s="23" t="s">
        <v>1015</v>
      </c>
      <c r="C457" s="100" t="s">
        <v>539</v>
      </c>
      <c r="D457" s="68" t="s">
        <v>539</v>
      </c>
      <c r="F457" s="105" t="str">
        <f t="shared" ref="F457:F464" si="22">IF($C$465=0,"",IF(C457="[for completion]","",C457/$C$465))</f>
        <v/>
      </c>
      <c r="G457" s="105" t="str">
        <f t="shared" ref="G457:G464" si="23">IF($D$465=0,"",IF(D457="[for completion]","",D457/$D$465))</f>
        <v/>
      </c>
    </row>
    <row r="458" spans="1:7" x14ac:dyDescent="0.25">
      <c r="A458" s="23" t="s">
        <v>1299</v>
      </c>
      <c r="B458" s="23" t="s">
        <v>1017</v>
      </c>
      <c r="C458" s="100" t="s">
        <v>539</v>
      </c>
      <c r="D458" s="68" t="s">
        <v>539</v>
      </c>
      <c r="F458" s="105" t="str">
        <f t="shared" si="22"/>
        <v/>
      </c>
      <c r="G458" s="105" t="str">
        <f t="shared" si="23"/>
        <v/>
      </c>
    </row>
    <row r="459" spans="1:7" x14ac:dyDescent="0.25">
      <c r="A459" s="23" t="s">
        <v>1300</v>
      </c>
      <c r="B459" s="23" t="s">
        <v>1019</v>
      </c>
      <c r="C459" s="100" t="s">
        <v>539</v>
      </c>
      <c r="D459" s="68" t="s">
        <v>539</v>
      </c>
      <c r="F459" s="105" t="str">
        <f t="shared" si="22"/>
        <v/>
      </c>
      <c r="G459" s="105" t="str">
        <f t="shared" si="23"/>
        <v/>
      </c>
    </row>
    <row r="460" spans="1:7" x14ac:dyDescent="0.25">
      <c r="A460" s="23" t="s">
        <v>1301</v>
      </c>
      <c r="B460" s="23" t="s">
        <v>1021</v>
      </c>
      <c r="C460" s="100" t="s">
        <v>539</v>
      </c>
      <c r="D460" s="68" t="s">
        <v>539</v>
      </c>
      <c r="F460" s="105" t="str">
        <f t="shared" si="22"/>
        <v/>
      </c>
      <c r="G460" s="105" t="str">
        <f t="shared" si="23"/>
        <v/>
      </c>
    </row>
    <row r="461" spans="1:7" x14ac:dyDescent="0.25">
      <c r="A461" s="23" t="s">
        <v>1302</v>
      </c>
      <c r="B461" s="23" t="s">
        <v>1023</v>
      </c>
      <c r="C461" s="100" t="s">
        <v>539</v>
      </c>
      <c r="D461" s="68" t="s">
        <v>539</v>
      </c>
      <c r="F461" s="105" t="str">
        <f t="shared" si="22"/>
        <v/>
      </c>
      <c r="G461" s="105" t="str">
        <f t="shared" si="23"/>
        <v/>
      </c>
    </row>
    <row r="462" spans="1:7" x14ac:dyDescent="0.25">
      <c r="A462" s="23" t="s">
        <v>1303</v>
      </c>
      <c r="B462" s="23" t="s">
        <v>1025</v>
      </c>
      <c r="C462" s="100" t="s">
        <v>539</v>
      </c>
      <c r="D462" s="68" t="s">
        <v>539</v>
      </c>
      <c r="F462" s="105" t="str">
        <f t="shared" si="22"/>
        <v/>
      </c>
      <c r="G462" s="105" t="str">
        <f t="shared" si="23"/>
        <v/>
      </c>
    </row>
    <row r="463" spans="1:7" x14ac:dyDescent="0.25">
      <c r="A463" s="23" t="s">
        <v>1304</v>
      </c>
      <c r="B463" s="23" t="s">
        <v>1027</v>
      </c>
      <c r="C463" s="100" t="s">
        <v>539</v>
      </c>
      <c r="D463" s="68" t="s">
        <v>539</v>
      </c>
      <c r="F463" s="105" t="str">
        <f t="shared" si="22"/>
        <v/>
      </c>
      <c r="G463" s="105" t="str">
        <f t="shared" si="23"/>
        <v/>
      </c>
    </row>
    <row r="464" spans="1:7" x14ac:dyDescent="0.25">
      <c r="A464" s="23" t="s">
        <v>1305</v>
      </c>
      <c r="B464" s="23" t="s">
        <v>1029</v>
      </c>
      <c r="C464" s="100" t="s">
        <v>539</v>
      </c>
      <c r="D464" s="68" t="s">
        <v>539</v>
      </c>
      <c r="F464" s="105" t="str">
        <f t="shared" si="22"/>
        <v/>
      </c>
      <c r="G464" s="105" t="str">
        <f t="shared" si="23"/>
        <v/>
      </c>
    </row>
    <row r="465" spans="1:7" x14ac:dyDescent="0.25">
      <c r="A465" s="23" t="s">
        <v>1306</v>
      </c>
      <c r="B465" s="64" t="s">
        <v>269</v>
      </c>
      <c r="C465" s="100">
        <f>SUM(C457:C464)</f>
        <v>0</v>
      </c>
      <c r="D465" s="68">
        <f>SUM(D457:D464)</f>
        <v>0</v>
      </c>
      <c r="F465" s="105">
        <f>SUM(F457:F464)</f>
        <v>0</v>
      </c>
      <c r="G465" s="105">
        <f>SUM(G457:G464)</f>
        <v>0</v>
      </c>
    </row>
    <row r="466" spans="1:7" outlineLevel="1" x14ac:dyDescent="0.25">
      <c r="A466" s="23" t="s">
        <v>1307</v>
      </c>
      <c r="B466" s="40" t="s">
        <v>1032</v>
      </c>
      <c r="C466" s="100"/>
      <c r="D466" s="68"/>
      <c r="F466" s="105" t="str">
        <f t="shared" ref="F466:F471" si="24">IF($C$465=0,"",IF(C466="[for completion]","",C466/$C$465))</f>
        <v/>
      </c>
      <c r="G466" s="105" t="str">
        <f t="shared" ref="G466:G471" si="25">IF($D$465=0,"",IF(D466="[for completion]","",D466/$D$465))</f>
        <v/>
      </c>
    </row>
    <row r="467" spans="1:7" outlineLevel="1" x14ac:dyDescent="0.25">
      <c r="A467" s="23" t="s">
        <v>1308</v>
      </c>
      <c r="B467" s="40" t="s">
        <v>1034</v>
      </c>
      <c r="C467" s="100"/>
      <c r="D467" s="68"/>
      <c r="F467" s="105" t="str">
        <f t="shared" si="24"/>
        <v/>
      </c>
      <c r="G467" s="105" t="str">
        <f t="shared" si="25"/>
        <v/>
      </c>
    </row>
    <row r="468" spans="1:7" outlineLevel="1" x14ac:dyDescent="0.25">
      <c r="A468" s="23" t="s">
        <v>1309</v>
      </c>
      <c r="B468" s="40" t="s">
        <v>1036</v>
      </c>
      <c r="C468" s="100"/>
      <c r="D468" s="68"/>
      <c r="F468" s="105" t="str">
        <f t="shared" si="24"/>
        <v/>
      </c>
      <c r="G468" s="105" t="str">
        <f t="shared" si="25"/>
        <v/>
      </c>
    </row>
    <row r="469" spans="1:7" outlineLevel="1" x14ac:dyDescent="0.25">
      <c r="A469" s="23" t="s">
        <v>1310</v>
      </c>
      <c r="B469" s="40" t="s">
        <v>1038</v>
      </c>
      <c r="C469" s="100"/>
      <c r="D469" s="68"/>
      <c r="F469" s="105" t="str">
        <f t="shared" si="24"/>
        <v/>
      </c>
      <c r="G469" s="105" t="str">
        <f t="shared" si="25"/>
        <v/>
      </c>
    </row>
    <row r="470" spans="1:7" outlineLevel="1" x14ac:dyDescent="0.25">
      <c r="A470" s="23" t="s">
        <v>1311</v>
      </c>
      <c r="B470" s="40" t="s">
        <v>1040</v>
      </c>
      <c r="C470" s="100"/>
      <c r="D470" s="68"/>
      <c r="F470" s="105" t="str">
        <f t="shared" si="24"/>
        <v/>
      </c>
      <c r="G470" s="105" t="str">
        <f t="shared" si="25"/>
        <v/>
      </c>
    </row>
    <row r="471" spans="1:7" outlineLevel="1" x14ac:dyDescent="0.25">
      <c r="A471" s="23" t="s">
        <v>1312</v>
      </c>
      <c r="B471" s="40" t="s">
        <v>1042</v>
      </c>
      <c r="C471" s="100"/>
      <c r="D471" s="68"/>
      <c r="F471" s="105" t="str">
        <f t="shared" si="24"/>
        <v/>
      </c>
      <c r="G471" s="105" t="str">
        <f t="shared" si="25"/>
        <v/>
      </c>
    </row>
    <row r="472" spans="1:7" outlineLevel="1" x14ac:dyDescent="0.25">
      <c r="A472" s="23" t="s">
        <v>1313</v>
      </c>
      <c r="B472" s="40"/>
      <c r="F472" s="111"/>
      <c r="G472" s="111"/>
    </row>
    <row r="473" spans="1:7" outlineLevel="1" x14ac:dyDescent="0.25">
      <c r="A473" s="23" t="s">
        <v>1314</v>
      </c>
      <c r="B473" s="40"/>
      <c r="F473" s="111"/>
      <c r="G473" s="111"/>
    </row>
    <row r="474" spans="1:7" outlineLevel="1" x14ac:dyDescent="0.25">
      <c r="A474" s="23" t="s">
        <v>1315</v>
      </c>
      <c r="B474" s="40"/>
      <c r="F474" s="110"/>
      <c r="G474" s="110"/>
    </row>
    <row r="475" spans="1:7" ht="15" customHeight="1" x14ac:dyDescent="0.25">
      <c r="A475" s="37"/>
      <c r="B475" s="37" t="s">
        <v>1316</v>
      </c>
      <c r="C475" s="37" t="s">
        <v>971</v>
      </c>
      <c r="D475" s="37" t="s">
        <v>972</v>
      </c>
      <c r="E475" s="37"/>
      <c r="F475" s="37" t="s">
        <v>757</v>
      </c>
      <c r="G475" s="37" t="s">
        <v>973</v>
      </c>
    </row>
    <row r="476" spans="1:7" x14ac:dyDescent="0.25">
      <c r="A476" s="23" t="s">
        <v>1317</v>
      </c>
      <c r="B476" s="23" t="s">
        <v>1012</v>
      </c>
      <c r="C476" s="105" t="s">
        <v>1318</v>
      </c>
      <c r="G476" s="23"/>
    </row>
    <row r="477" spans="1:7" x14ac:dyDescent="0.25">
      <c r="C477" s="105"/>
      <c r="G477" s="23"/>
    </row>
    <row r="478" spans="1:7" x14ac:dyDescent="0.25">
      <c r="B478" s="23" t="s">
        <v>1013</v>
      </c>
      <c r="C478" s="105"/>
      <c r="G478" s="23"/>
    </row>
    <row r="479" spans="1:7" x14ac:dyDescent="0.25">
      <c r="A479" s="23" t="s">
        <v>1319</v>
      </c>
      <c r="B479" s="23" t="s">
        <v>1015</v>
      </c>
      <c r="C479" s="105" t="s">
        <v>1318</v>
      </c>
      <c r="D479" s="68" t="s">
        <v>1318</v>
      </c>
      <c r="F479" s="105" t="str">
        <f t="shared" ref="F479:F486" si="26">IF($C$487=0,"",IF(C479="[Mark as ND1 if not relevant]","",C479/$C$487))</f>
        <v/>
      </c>
      <c r="G479" s="105" t="str">
        <f t="shared" ref="G479:G486" si="27">IF($D$487=0,"",IF(D479="[Mark as ND1 if not relevant]","",D479/$D$487))</f>
        <v/>
      </c>
    </row>
    <row r="480" spans="1:7" x14ac:dyDescent="0.25">
      <c r="A480" s="23" t="s">
        <v>1320</v>
      </c>
      <c r="B480" s="23" t="s">
        <v>1017</v>
      </c>
      <c r="C480" s="105" t="s">
        <v>1318</v>
      </c>
      <c r="D480" s="68" t="s">
        <v>1318</v>
      </c>
      <c r="F480" s="105" t="str">
        <f t="shared" si="26"/>
        <v/>
      </c>
      <c r="G480" s="105" t="str">
        <f t="shared" si="27"/>
        <v/>
      </c>
    </row>
    <row r="481" spans="1:7" x14ac:dyDescent="0.25">
      <c r="A481" s="23" t="s">
        <v>1321</v>
      </c>
      <c r="B481" s="23" t="s">
        <v>1019</v>
      </c>
      <c r="C481" s="105" t="s">
        <v>1318</v>
      </c>
      <c r="D481" s="68" t="s">
        <v>1318</v>
      </c>
      <c r="F481" s="105" t="str">
        <f t="shared" si="26"/>
        <v/>
      </c>
      <c r="G481" s="105" t="str">
        <f t="shared" si="27"/>
        <v/>
      </c>
    </row>
    <row r="482" spans="1:7" x14ac:dyDescent="0.25">
      <c r="A482" s="23" t="s">
        <v>1322</v>
      </c>
      <c r="B482" s="23" t="s">
        <v>1021</v>
      </c>
      <c r="C482" s="105" t="s">
        <v>1318</v>
      </c>
      <c r="D482" s="68" t="s">
        <v>1318</v>
      </c>
      <c r="F482" s="105" t="str">
        <f t="shared" si="26"/>
        <v/>
      </c>
      <c r="G482" s="105" t="str">
        <f t="shared" si="27"/>
        <v/>
      </c>
    </row>
    <row r="483" spans="1:7" x14ac:dyDescent="0.25">
      <c r="A483" s="23" t="s">
        <v>1323</v>
      </c>
      <c r="B483" s="23" t="s">
        <v>1023</v>
      </c>
      <c r="C483" s="105" t="s">
        <v>1318</v>
      </c>
      <c r="D483" s="68" t="s">
        <v>1318</v>
      </c>
      <c r="F483" s="105" t="str">
        <f t="shared" si="26"/>
        <v/>
      </c>
      <c r="G483" s="105" t="str">
        <f t="shared" si="27"/>
        <v/>
      </c>
    </row>
    <row r="484" spans="1:7" x14ac:dyDescent="0.25">
      <c r="A484" s="23" t="s">
        <v>1324</v>
      </c>
      <c r="B484" s="23" t="s">
        <v>1025</v>
      </c>
      <c r="C484" s="105" t="s">
        <v>1318</v>
      </c>
      <c r="D484" s="68" t="s">
        <v>1318</v>
      </c>
      <c r="F484" s="105" t="str">
        <f t="shared" si="26"/>
        <v/>
      </c>
      <c r="G484" s="105" t="str">
        <f t="shared" si="27"/>
        <v/>
      </c>
    </row>
    <row r="485" spans="1:7" x14ac:dyDescent="0.25">
      <c r="A485" s="23" t="s">
        <v>1325</v>
      </c>
      <c r="B485" s="23" t="s">
        <v>1027</v>
      </c>
      <c r="C485" s="105" t="s">
        <v>1318</v>
      </c>
      <c r="D485" s="68" t="s">
        <v>1318</v>
      </c>
      <c r="F485" s="105" t="str">
        <f t="shared" si="26"/>
        <v/>
      </c>
      <c r="G485" s="105" t="str">
        <f t="shared" si="27"/>
        <v/>
      </c>
    </row>
    <row r="486" spans="1:7" x14ac:dyDescent="0.25">
      <c r="A486" s="23" t="s">
        <v>1326</v>
      </c>
      <c r="B486" s="23" t="s">
        <v>1029</v>
      </c>
      <c r="C486" s="105" t="s">
        <v>1318</v>
      </c>
      <c r="D486" s="68" t="s">
        <v>1318</v>
      </c>
      <c r="F486" s="105" t="str">
        <f t="shared" si="26"/>
        <v/>
      </c>
      <c r="G486" s="105" t="str">
        <f t="shared" si="27"/>
        <v/>
      </c>
    </row>
    <row r="487" spans="1:7" x14ac:dyDescent="0.25">
      <c r="A487" s="23" t="s">
        <v>1327</v>
      </c>
      <c r="B487" s="64" t="s">
        <v>269</v>
      </c>
      <c r="C487" s="105">
        <f>SUM(C479:C486)</f>
        <v>0</v>
      </c>
      <c r="D487" s="68">
        <f>SUM(D479:D486)</f>
        <v>0</v>
      </c>
      <c r="F487" s="105">
        <f>SUM(F479:F486)</f>
        <v>0</v>
      </c>
      <c r="G487" s="105">
        <f>SUM(G479:G486)</f>
        <v>0</v>
      </c>
    </row>
    <row r="488" spans="1:7" outlineLevel="1" x14ac:dyDescent="0.25">
      <c r="A488" s="23" t="s">
        <v>1328</v>
      </c>
      <c r="B488" s="40" t="s">
        <v>1032</v>
      </c>
      <c r="C488" s="105"/>
      <c r="D488" s="68"/>
      <c r="F488" s="105" t="str">
        <f t="shared" ref="F488:F493" si="28">IF($C$487=0,"",IF(C488="[for completion]","",C488/$C$487))</f>
        <v/>
      </c>
      <c r="G488" s="105" t="str">
        <f t="shared" ref="G488:G493" si="29">IF($D$487=0,"",IF(D488="[for completion]","",D488/$D$487))</f>
        <v/>
      </c>
    </row>
    <row r="489" spans="1:7" outlineLevel="1" x14ac:dyDescent="0.25">
      <c r="A489" s="23" t="s">
        <v>1329</v>
      </c>
      <c r="B489" s="40" t="s">
        <v>1034</v>
      </c>
      <c r="C489" s="105"/>
      <c r="D489" s="68"/>
      <c r="F489" s="105" t="str">
        <f t="shared" si="28"/>
        <v/>
      </c>
      <c r="G489" s="105" t="str">
        <f t="shared" si="29"/>
        <v/>
      </c>
    </row>
    <row r="490" spans="1:7" outlineLevel="1" x14ac:dyDescent="0.25">
      <c r="A490" s="23" t="s">
        <v>1330</v>
      </c>
      <c r="B490" s="40" t="s">
        <v>1036</v>
      </c>
      <c r="C490" s="105"/>
      <c r="D490" s="68"/>
      <c r="F490" s="105" t="str">
        <f t="shared" si="28"/>
        <v/>
      </c>
      <c r="G490" s="105" t="str">
        <f t="shared" si="29"/>
        <v/>
      </c>
    </row>
    <row r="491" spans="1:7" outlineLevel="1" x14ac:dyDescent="0.25">
      <c r="A491" s="23" t="s">
        <v>1331</v>
      </c>
      <c r="B491" s="40" t="s">
        <v>1038</v>
      </c>
      <c r="C491" s="105"/>
      <c r="D491" s="68"/>
      <c r="F491" s="105" t="str">
        <f t="shared" si="28"/>
        <v/>
      </c>
      <c r="G491" s="105" t="str">
        <f t="shared" si="29"/>
        <v/>
      </c>
    </row>
    <row r="492" spans="1:7" outlineLevel="1" x14ac:dyDescent="0.25">
      <c r="A492" s="23" t="s">
        <v>1332</v>
      </c>
      <c r="B492" s="40" t="s">
        <v>1040</v>
      </c>
      <c r="C492" s="105"/>
      <c r="D492" s="68"/>
      <c r="F492" s="105" t="str">
        <f t="shared" si="28"/>
        <v/>
      </c>
      <c r="G492" s="105" t="str">
        <f t="shared" si="29"/>
        <v/>
      </c>
    </row>
    <row r="493" spans="1:7" outlineLevel="1" x14ac:dyDescent="0.25">
      <c r="A493" s="23" t="s">
        <v>1333</v>
      </c>
      <c r="B493" s="40" t="s">
        <v>1042</v>
      </c>
      <c r="C493" s="105"/>
      <c r="D493" s="68"/>
      <c r="F493" s="105" t="str">
        <f t="shared" si="28"/>
        <v/>
      </c>
      <c r="G493" s="105" t="str">
        <f t="shared" si="29"/>
        <v/>
      </c>
    </row>
    <row r="494" spans="1:7" outlineLevel="1" x14ac:dyDescent="0.25">
      <c r="A494" s="23" t="s">
        <v>1334</v>
      </c>
      <c r="B494" s="40"/>
      <c r="F494" s="75"/>
      <c r="G494" s="75"/>
    </row>
    <row r="495" spans="1:7" outlineLevel="1" x14ac:dyDescent="0.25">
      <c r="A495" s="23" t="s">
        <v>1335</v>
      </c>
      <c r="B495" s="40"/>
      <c r="F495" s="75"/>
      <c r="G495" s="75"/>
    </row>
    <row r="496" spans="1:7" outlineLevel="1" x14ac:dyDescent="0.25">
      <c r="A496" s="23" t="s">
        <v>1336</v>
      </c>
      <c r="B496" s="40"/>
      <c r="F496" s="75"/>
      <c r="G496" s="75"/>
    </row>
    <row r="497" spans="1:7" ht="15" customHeight="1" x14ac:dyDescent="0.25">
      <c r="A497" s="37"/>
      <c r="B497" s="37" t="s">
        <v>1337</v>
      </c>
      <c r="C497" s="37" t="s">
        <v>1338</v>
      </c>
      <c r="D497" s="37"/>
      <c r="E497" s="37"/>
      <c r="F497" s="37"/>
      <c r="G497" s="39"/>
    </row>
    <row r="498" spans="1:7" x14ac:dyDescent="0.25">
      <c r="A498" s="23" t="s">
        <v>1339</v>
      </c>
      <c r="B498" s="23" t="s">
        <v>1340</v>
      </c>
      <c r="C498" s="105" t="s">
        <v>539</v>
      </c>
      <c r="G498" s="23"/>
    </row>
    <row r="499" spans="1:7" x14ac:dyDescent="0.25">
      <c r="A499" s="23" t="s">
        <v>1341</v>
      </c>
      <c r="B499" s="23" t="s">
        <v>1342</v>
      </c>
      <c r="C499" s="105" t="s">
        <v>539</v>
      </c>
      <c r="G499" s="23"/>
    </row>
    <row r="500" spans="1:7" x14ac:dyDescent="0.25">
      <c r="A500" s="23" t="s">
        <v>1343</v>
      </c>
      <c r="B500" s="23" t="s">
        <v>1344</v>
      </c>
      <c r="C500" s="105" t="s">
        <v>539</v>
      </c>
      <c r="G500" s="23"/>
    </row>
    <row r="501" spans="1:7" x14ac:dyDescent="0.25">
      <c r="A501" s="23" t="s">
        <v>1345</v>
      </c>
      <c r="B501" s="23" t="s">
        <v>1346</v>
      </c>
      <c r="C501" s="105" t="s">
        <v>539</v>
      </c>
      <c r="G501" s="23"/>
    </row>
    <row r="502" spans="1:7" x14ac:dyDescent="0.25">
      <c r="A502" s="23" t="s">
        <v>1347</v>
      </c>
      <c r="B502" s="23" t="s">
        <v>1348</v>
      </c>
      <c r="C502" s="105" t="s">
        <v>539</v>
      </c>
      <c r="G502" s="23"/>
    </row>
    <row r="503" spans="1:7" x14ac:dyDescent="0.25">
      <c r="A503" s="23" t="s">
        <v>1349</v>
      </c>
      <c r="B503" s="23" t="s">
        <v>1350</v>
      </c>
      <c r="C503" s="105" t="s">
        <v>539</v>
      </c>
      <c r="G503" s="23"/>
    </row>
    <row r="504" spans="1:7" x14ac:dyDescent="0.25">
      <c r="A504" s="23" t="s">
        <v>1351</v>
      </c>
      <c r="B504" s="23" t="s">
        <v>1352</v>
      </c>
      <c r="C504" s="105" t="s">
        <v>539</v>
      </c>
      <c r="G504" s="23"/>
    </row>
    <row r="505" spans="1:7" x14ac:dyDescent="0.25">
      <c r="A505" s="23" t="s">
        <v>1353</v>
      </c>
      <c r="B505" s="23" t="s">
        <v>1354</v>
      </c>
      <c r="C505" s="105" t="s">
        <v>539</v>
      </c>
      <c r="G505" s="23"/>
    </row>
    <row r="506" spans="1:7" x14ac:dyDescent="0.25">
      <c r="A506" s="23" t="s">
        <v>1355</v>
      </c>
      <c r="B506" s="23" t="s">
        <v>1356</v>
      </c>
      <c r="C506" s="105" t="s">
        <v>539</v>
      </c>
      <c r="G506" s="23"/>
    </row>
    <row r="507" spans="1:7" x14ac:dyDescent="0.25">
      <c r="A507" s="23" t="s">
        <v>1357</v>
      </c>
      <c r="B507" s="23" t="s">
        <v>1358</v>
      </c>
      <c r="C507" s="105" t="s">
        <v>539</v>
      </c>
      <c r="G507" s="23"/>
    </row>
    <row r="508" spans="1:7" x14ac:dyDescent="0.25">
      <c r="A508" s="23" t="s">
        <v>1359</v>
      </c>
      <c r="B508" s="23" t="s">
        <v>1360</v>
      </c>
      <c r="C508" s="105" t="s">
        <v>539</v>
      </c>
      <c r="G508" s="23"/>
    </row>
    <row r="509" spans="1:7" x14ac:dyDescent="0.25">
      <c r="A509" s="23" t="s">
        <v>1361</v>
      </c>
      <c r="B509" s="23" t="s">
        <v>1362</v>
      </c>
      <c r="C509" s="105" t="s">
        <v>539</v>
      </c>
      <c r="G509" s="23"/>
    </row>
    <row r="510" spans="1:7" x14ac:dyDescent="0.25">
      <c r="A510" s="23" t="s">
        <v>1363</v>
      </c>
      <c r="B510" s="23" t="s">
        <v>267</v>
      </c>
      <c r="C510" s="105" t="s">
        <v>539</v>
      </c>
      <c r="G510" s="23"/>
    </row>
    <row r="511" spans="1:7" outlineLevel="1" x14ac:dyDescent="0.25">
      <c r="A511" s="23" t="s">
        <v>1364</v>
      </c>
      <c r="B511" s="40" t="s">
        <v>1365</v>
      </c>
      <c r="C511" s="105"/>
      <c r="G511" s="23"/>
    </row>
    <row r="512" spans="1:7" outlineLevel="1" x14ac:dyDescent="0.25">
      <c r="A512" s="23" t="s">
        <v>1366</v>
      </c>
      <c r="B512" s="40" t="s">
        <v>271</v>
      </c>
      <c r="C512" s="105"/>
      <c r="G512" s="23"/>
    </row>
    <row r="513" spans="1:7" outlineLevel="1" x14ac:dyDescent="0.25">
      <c r="A513" s="23" t="s">
        <v>1367</v>
      </c>
      <c r="B513" s="40" t="s">
        <v>271</v>
      </c>
      <c r="C513" s="105"/>
      <c r="G513" s="23"/>
    </row>
    <row r="514" spans="1:7" outlineLevel="1" x14ac:dyDescent="0.25">
      <c r="A514" s="23" t="s">
        <v>1368</v>
      </c>
      <c r="B514" s="40" t="s">
        <v>271</v>
      </c>
      <c r="C514" s="105"/>
      <c r="G514" s="23"/>
    </row>
    <row r="515" spans="1:7" outlineLevel="1" x14ac:dyDescent="0.25">
      <c r="A515" s="23" t="s">
        <v>1369</v>
      </c>
      <c r="B515" s="40" t="s">
        <v>271</v>
      </c>
      <c r="C515" s="105"/>
      <c r="G515" s="23"/>
    </row>
    <row r="516" spans="1:7" outlineLevel="1" x14ac:dyDescent="0.25">
      <c r="A516" s="23" t="s">
        <v>1370</v>
      </c>
      <c r="B516" s="40" t="s">
        <v>271</v>
      </c>
      <c r="C516" s="105"/>
      <c r="G516" s="23"/>
    </row>
    <row r="517" spans="1:7" outlineLevel="1" x14ac:dyDescent="0.25">
      <c r="A517" s="23" t="s">
        <v>1371</v>
      </c>
      <c r="B517" s="40" t="s">
        <v>271</v>
      </c>
      <c r="C517" s="105"/>
      <c r="G517" s="23"/>
    </row>
    <row r="518" spans="1:7" outlineLevel="1" x14ac:dyDescent="0.25">
      <c r="A518" s="23" t="s">
        <v>1372</v>
      </c>
      <c r="B518" s="40" t="s">
        <v>271</v>
      </c>
      <c r="C518" s="105"/>
      <c r="G518" s="23"/>
    </row>
    <row r="519" spans="1:7" outlineLevel="1" x14ac:dyDescent="0.25">
      <c r="A519" s="23" t="s">
        <v>1373</v>
      </c>
      <c r="B519" s="40" t="s">
        <v>271</v>
      </c>
      <c r="C519" s="105"/>
      <c r="G519" s="23"/>
    </row>
    <row r="520" spans="1:7" outlineLevel="1" x14ac:dyDescent="0.25">
      <c r="A520" s="23" t="s">
        <v>1374</v>
      </c>
      <c r="B520" s="40" t="s">
        <v>271</v>
      </c>
      <c r="C520" s="105"/>
      <c r="G520" s="23"/>
    </row>
    <row r="521" spans="1:7" outlineLevel="1" x14ac:dyDescent="0.25">
      <c r="A521" s="23" t="s">
        <v>1375</v>
      </c>
      <c r="B521" s="40" t="s">
        <v>271</v>
      </c>
      <c r="C521" s="105"/>
      <c r="G521" s="23"/>
    </row>
    <row r="522" spans="1:7" outlineLevel="1" x14ac:dyDescent="0.25">
      <c r="A522" s="23" t="s">
        <v>1376</v>
      </c>
      <c r="B522" s="40" t="s">
        <v>271</v>
      </c>
      <c r="C522" s="105"/>
    </row>
    <row r="523" spans="1:7" outlineLevel="1" x14ac:dyDescent="0.25">
      <c r="A523" s="23" t="s">
        <v>1377</v>
      </c>
      <c r="B523" s="40" t="s">
        <v>271</v>
      </c>
      <c r="C523" s="105"/>
    </row>
    <row r="524" spans="1:7" outlineLevel="1" x14ac:dyDescent="0.25">
      <c r="A524" s="23" t="s">
        <v>1378</v>
      </c>
      <c r="B524" s="40" t="s">
        <v>271</v>
      </c>
      <c r="C524" s="105"/>
    </row>
    <row r="525" spans="1:7" x14ac:dyDescent="0.25">
      <c r="A525" s="71"/>
      <c r="B525" s="71" t="s">
        <v>1379</v>
      </c>
      <c r="C525" s="37" t="s">
        <v>228</v>
      </c>
      <c r="D525" s="37" t="s">
        <v>1380</v>
      </c>
      <c r="E525" s="37"/>
      <c r="F525" s="37" t="s">
        <v>757</v>
      </c>
      <c r="G525" s="37" t="s">
        <v>1381</v>
      </c>
    </row>
    <row r="526" spans="1:7" x14ac:dyDescent="0.25">
      <c r="A526" s="23" t="s">
        <v>1382</v>
      </c>
      <c r="B526" s="23" t="s">
        <v>1108</v>
      </c>
      <c r="C526" s="100" t="s">
        <v>539</v>
      </c>
      <c r="D526" s="68" t="s">
        <v>539</v>
      </c>
      <c r="E526" s="29"/>
      <c r="F526" s="105" t="str">
        <f t="shared" ref="F526:F543" si="30">IF($C$544=0,"",IF(C526="[for completion]","",IF(C526="","",C526/$C$544)))</f>
        <v/>
      </c>
      <c r="G526" s="105" t="str">
        <f t="shared" ref="G526:G543" si="31">IF($D$544=0,"",IF(D526="[for completion]","",IF(D526="","",D526/$D$544)))</f>
        <v/>
      </c>
    </row>
    <row r="527" spans="1:7" x14ac:dyDescent="0.25">
      <c r="A527" s="23" t="s">
        <v>1383</v>
      </c>
      <c r="B527" s="23" t="s">
        <v>1108</v>
      </c>
      <c r="C527" s="100" t="s">
        <v>539</v>
      </c>
      <c r="D527" s="68" t="s">
        <v>539</v>
      </c>
      <c r="E527" s="29"/>
      <c r="F527" s="105" t="str">
        <f t="shared" si="30"/>
        <v/>
      </c>
      <c r="G527" s="105" t="str">
        <f t="shared" si="31"/>
        <v/>
      </c>
    </row>
    <row r="528" spans="1:7" x14ac:dyDescent="0.25">
      <c r="A528" s="23" t="s">
        <v>1384</v>
      </c>
      <c r="B528" s="23" t="s">
        <v>1108</v>
      </c>
      <c r="C528" s="100" t="s">
        <v>539</v>
      </c>
      <c r="D528" s="68" t="s">
        <v>539</v>
      </c>
      <c r="E528" s="29"/>
      <c r="F528" s="105" t="str">
        <f t="shared" si="30"/>
        <v/>
      </c>
      <c r="G528" s="105" t="str">
        <f t="shared" si="31"/>
        <v/>
      </c>
    </row>
    <row r="529" spans="1:7" x14ac:dyDescent="0.25">
      <c r="A529" s="23" t="s">
        <v>1385</v>
      </c>
      <c r="B529" s="23" t="s">
        <v>1108</v>
      </c>
      <c r="C529" s="100" t="s">
        <v>539</v>
      </c>
      <c r="D529" s="68" t="s">
        <v>539</v>
      </c>
      <c r="E529" s="29"/>
      <c r="F529" s="105" t="str">
        <f t="shared" si="30"/>
        <v/>
      </c>
      <c r="G529" s="105" t="str">
        <f t="shared" si="31"/>
        <v/>
      </c>
    </row>
    <row r="530" spans="1:7" x14ac:dyDescent="0.25">
      <c r="A530" s="23" t="s">
        <v>1386</v>
      </c>
      <c r="B530" s="23" t="s">
        <v>1108</v>
      </c>
      <c r="C530" s="100" t="s">
        <v>539</v>
      </c>
      <c r="D530" s="68" t="s">
        <v>539</v>
      </c>
      <c r="E530" s="29"/>
      <c r="F530" s="105" t="str">
        <f t="shared" si="30"/>
        <v/>
      </c>
      <c r="G530" s="105" t="str">
        <f t="shared" si="31"/>
        <v/>
      </c>
    </row>
    <row r="531" spans="1:7" x14ac:dyDescent="0.25">
      <c r="A531" s="23" t="s">
        <v>1387</v>
      </c>
      <c r="B531" s="23" t="s">
        <v>1108</v>
      </c>
      <c r="C531" s="100" t="s">
        <v>539</v>
      </c>
      <c r="D531" s="68" t="s">
        <v>539</v>
      </c>
      <c r="E531" s="29"/>
      <c r="F531" s="105" t="str">
        <f t="shared" si="30"/>
        <v/>
      </c>
      <c r="G531" s="105" t="str">
        <f t="shared" si="31"/>
        <v/>
      </c>
    </row>
    <row r="532" spans="1:7" x14ac:dyDescent="0.25">
      <c r="A532" s="23" t="s">
        <v>1388</v>
      </c>
      <c r="B532" s="23" t="s">
        <v>1108</v>
      </c>
      <c r="C532" s="100" t="s">
        <v>539</v>
      </c>
      <c r="D532" s="68" t="s">
        <v>539</v>
      </c>
      <c r="E532" s="29"/>
      <c r="F532" s="105" t="str">
        <f t="shared" si="30"/>
        <v/>
      </c>
      <c r="G532" s="105" t="str">
        <f t="shared" si="31"/>
        <v/>
      </c>
    </row>
    <row r="533" spans="1:7" x14ac:dyDescent="0.25">
      <c r="A533" s="23" t="s">
        <v>1389</v>
      </c>
      <c r="B533" s="23" t="s">
        <v>1108</v>
      </c>
      <c r="C533" s="100" t="s">
        <v>539</v>
      </c>
      <c r="D533" s="68" t="s">
        <v>539</v>
      </c>
      <c r="E533" s="29"/>
      <c r="F533" s="105" t="str">
        <f t="shared" si="30"/>
        <v/>
      </c>
      <c r="G533" s="105" t="str">
        <f t="shared" si="31"/>
        <v/>
      </c>
    </row>
    <row r="534" spans="1:7" x14ac:dyDescent="0.25">
      <c r="A534" s="23" t="s">
        <v>1390</v>
      </c>
      <c r="B534" s="23" t="s">
        <v>1108</v>
      </c>
      <c r="C534" s="100" t="s">
        <v>539</v>
      </c>
      <c r="D534" s="68" t="s">
        <v>539</v>
      </c>
      <c r="E534" s="29"/>
      <c r="F534" s="105" t="str">
        <f t="shared" si="30"/>
        <v/>
      </c>
      <c r="G534" s="105" t="str">
        <f t="shared" si="31"/>
        <v/>
      </c>
    </row>
    <row r="535" spans="1:7" x14ac:dyDescent="0.25">
      <c r="A535" s="23" t="s">
        <v>1391</v>
      </c>
      <c r="B535" s="23" t="s">
        <v>1108</v>
      </c>
      <c r="C535" s="100" t="s">
        <v>539</v>
      </c>
      <c r="D535" s="68" t="s">
        <v>539</v>
      </c>
      <c r="E535" s="29"/>
      <c r="F535" s="105" t="str">
        <f t="shared" si="30"/>
        <v/>
      </c>
      <c r="G535" s="105" t="str">
        <f t="shared" si="31"/>
        <v/>
      </c>
    </row>
    <row r="536" spans="1:7" x14ac:dyDescent="0.25">
      <c r="A536" s="23" t="s">
        <v>1392</v>
      </c>
      <c r="B536" s="23" t="s">
        <v>1108</v>
      </c>
      <c r="C536" s="100" t="s">
        <v>539</v>
      </c>
      <c r="D536" s="68" t="s">
        <v>539</v>
      </c>
      <c r="E536" s="29"/>
      <c r="F536" s="105" t="str">
        <f t="shared" si="30"/>
        <v/>
      </c>
      <c r="G536" s="105" t="str">
        <f t="shared" si="31"/>
        <v/>
      </c>
    </row>
    <row r="537" spans="1:7" x14ac:dyDescent="0.25">
      <c r="A537" s="23" t="s">
        <v>1393</v>
      </c>
      <c r="B537" s="23" t="s">
        <v>1108</v>
      </c>
      <c r="C537" s="100" t="s">
        <v>539</v>
      </c>
      <c r="D537" s="68" t="s">
        <v>539</v>
      </c>
      <c r="E537" s="29"/>
      <c r="F537" s="105" t="str">
        <f t="shared" si="30"/>
        <v/>
      </c>
      <c r="G537" s="105" t="str">
        <f t="shared" si="31"/>
        <v/>
      </c>
    </row>
    <row r="538" spans="1:7" x14ac:dyDescent="0.25">
      <c r="A538" s="23" t="s">
        <v>1394</v>
      </c>
      <c r="B538" s="23" t="s">
        <v>1108</v>
      </c>
      <c r="C538" s="100" t="s">
        <v>539</v>
      </c>
      <c r="D538" s="68" t="s">
        <v>539</v>
      </c>
      <c r="E538" s="29"/>
      <c r="F538" s="105" t="str">
        <f t="shared" si="30"/>
        <v/>
      </c>
      <c r="G538" s="105" t="str">
        <f t="shared" si="31"/>
        <v/>
      </c>
    </row>
    <row r="539" spans="1:7" x14ac:dyDescent="0.25">
      <c r="A539" s="23" t="s">
        <v>1395</v>
      </c>
      <c r="B539" s="23" t="s">
        <v>1108</v>
      </c>
      <c r="C539" s="100" t="s">
        <v>539</v>
      </c>
      <c r="D539" s="68" t="s">
        <v>539</v>
      </c>
      <c r="E539" s="29"/>
      <c r="F539" s="105" t="str">
        <f t="shared" si="30"/>
        <v/>
      </c>
      <c r="G539" s="105" t="str">
        <f t="shared" si="31"/>
        <v/>
      </c>
    </row>
    <row r="540" spans="1:7" x14ac:dyDescent="0.25">
      <c r="A540" s="23" t="s">
        <v>1396</v>
      </c>
      <c r="B540" s="23" t="s">
        <v>1108</v>
      </c>
      <c r="C540" s="100" t="s">
        <v>539</v>
      </c>
      <c r="D540" s="68" t="s">
        <v>539</v>
      </c>
      <c r="E540" s="29"/>
      <c r="F540" s="105" t="str">
        <f t="shared" si="30"/>
        <v/>
      </c>
      <c r="G540" s="105" t="str">
        <f t="shared" si="31"/>
        <v/>
      </c>
    </row>
    <row r="541" spans="1:7" x14ac:dyDescent="0.25">
      <c r="A541" s="23" t="s">
        <v>1397</v>
      </c>
      <c r="B541" s="23" t="s">
        <v>1108</v>
      </c>
      <c r="C541" s="100" t="s">
        <v>539</v>
      </c>
      <c r="D541" s="68" t="s">
        <v>539</v>
      </c>
      <c r="E541" s="29"/>
      <c r="F541" s="105" t="str">
        <f t="shared" si="30"/>
        <v/>
      </c>
      <c r="G541" s="105" t="str">
        <f t="shared" si="31"/>
        <v/>
      </c>
    </row>
    <row r="542" spans="1:7" x14ac:dyDescent="0.25">
      <c r="A542" s="23" t="s">
        <v>1398</v>
      </c>
      <c r="B542" s="23" t="s">
        <v>1108</v>
      </c>
      <c r="C542" s="100" t="s">
        <v>539</v>
      </c>
      <c r="D542" s="68" t="s">
        <v>539</v>
      </c>
      <c r="E542" s="29"/>
      <c r="F542" s="105" t="str">
        <f t="shared" si="30"/>
        <v/>
      </c>
      <c r="G542" s="105" t="str">
        <f t="shared" si="31"/>
        <v/>
      </c>
    </row>
    <row r="543" spans="1:7" x14ac:dyDescent="0.25">
      <c r="A543" s="23" t="s">
        <v>1399</v>
      </c>
      <c r="B543" s="23" t="s">
        <v>1126</v>
      </c>
      <c r="C543" s="100" t="s">
        <v>539</v>
      </c>
      <c r="D543" s="68" t="s">
        <v>539</v>
      </c>
      <c r="E543" s="29"/>
      <c r="F543" s="105" t="str">
        <f t="shared" si="30"/>
        <v/>
      </c>
      <c r="G543" s="105" t="str">
        <f t="shared" si="31"/>
        <v/>
      </c>
    </row>
    <row r="544" spans="1:7" x14ac:dyDescent="0.25">
      <c r="A544" s="23" t="s">
        <v>1400</v>
      </c>
      <c r="B544" s="23" t="s">
        <v>269</v>
      </c>
      <c r="C544" s="100">
        <f>SUM(C526:C543)</f>
        <v>0</v>
      </c>
      <c r="D544" s="68">
        <f>SUM(D526:D543)</f>
        <v>0</v>
      </c>
      <c r="E544" s="29"/>
      <c r="F544" s="105">
        <f>SUM(F526:F543)</f>
        <v>0</v>
      </c>
      <c r="G544" s="105">
        <f>SUM(G526:G543)</f>
        <v>0</v>
      </c>
    </row>
    <row r="545" spans="1:7" x14ac:dyDescent="0.25">
      <c r="A545" s="23" t="s">
        <v>1401</v>
      </c>
      <c r="E545" s="29"/>
      <c r="F545" s="29"/>
      <c r="G545" s="29"/>
    </row>
    <row r="546" spans="1:7" x14ac:dyDescent="0.25">
      <c r="A546" s="23" t="s">
        <v>1402</v>
      </c>
      <c r="E546" s="29"/>
      <c r="F546" s="29"/>
      <c r="G546" s="29"/>
    </row>
    <row r="547" spans="1:7" x14ac:dyDescent="0.25">
      <c r="A547" s="23" t="s">
        <v>1403</v>
      </c>
      <c r="E547" s="29"/>
      <c r="F547" s="29"/>
      <c r="G547" s="29"/>
    </row>
    <row r="548" spans="1:7" x14ac:dyDescent="0.25">
      <c r="A548" s="71"/>
      <c r="B548" s="71" t="s">
        <v>1404</v>
      </c>
      <c r="C548" s="37" t="s">
        <v>228</v>
      </c>
      <c r="D548" s="37" t="s">
        <v>1380</v>
      </c>
      <c r="E548" s="37"/>
      <c r="F548" s="37" t="s">
        <v>757</v>
      </c>
      <c r="G548" s="37" t="s">
        <v>1381</v>
      </c>
    </row>
    <row r="549" spans="1:7" x14ac:dyDescent="0.25">
      <c r="A549" s="23" t="s">
        <v>1405</v>
      </c>
      <c r="B549" s="23" t="s">
        <v>1108</v>
      </c>
      <c r="C549" s="100" t="s">
        <v>539</v>
      </c>
      <c r="D549" s="68" t="s">
        <v>539</v>
      </c>
      <c r="E549" s="29"/>
      <c r="F549" s="105" t="str">
        <f t="shared" ref="F549:F566" si="32">IF($C$567=0,"",IF(C549="[for completion]","",IF(C549="","",C549/$C$567)))</f>
        <v/>
      </c>
      <c r="G549" s="105" t="str">
        <f t="shared" ref="G549:G566" si="33">IF($D$567=0,"",IF(D549="[for completion]","",IF(D549="","",D549/$D$567)))</f>
        <v/>
      </c>
    </row>
    <row r="550" spans="1:7" x14ac:dyDescent="0.25">
      <c r="A550" s="23" t="s">
        <v>1406</v>
      </c>
      <c r="B550" s="23" t="s">
        <v>1108</v>
      </c>
      <c r="C550" s="100" t="s">
        <v>539</v>
      </c>
      <c r="D550" s="68" t="s">
        <v>539</v>
      </c>
      <c r="E550" s="29"/>
      <c r="F550" s="105" t="str">
        <f t="shared" si="32"/>
        <v/>
      </c>
      <c r="G550" s="105" t="str">
        <f t="shared" si="33"/>
        <v/>
      </c>
    </row>
    <row r="551" spans="1:7" x14ac:dyDescent="0.25">
      <c r="A551" s="23" t="s">
        <v>1407</v>
      </c>
      <c r="B551" s="23" t="s">
        <v>1108</v>
      </c>
      <c r="C551" s="100" t="s">
        <v>539</v>
      </c>
      <c r="D551" s="68" t="s">
        <v>539</v>
      </c>
      <c r="E551" s="29"/>
      <c r="F551" s="105" t="str">
        <f t="shared" si="32"/>
        <v/>
      </c>
      <c r="G551" s="105" t="str">
        <f t="shared" si="33"/>
        <v/>
      </c>
    </row>
    <row r="552" spans="1:7" x14ac:dyDescent="0.25">
      <c r="A552" s="23" t="s">
        <v>1408</v>
      </c>
      <c r="B552" s="23" t="s">
        <v>1108</v>
      </c>
      <c r="C552" s="100" t="s">
        <v>539</v>
      </c>
      <c r="D552" s="68" t="s">
        <v>539</v>
      </c>
      <c r="E552" s="29"/>
      <c r="F552" s="105" t="str">
        <f t="shared" si="32"/>
        <v/>
      </c>
      <c r="G552" s="105" t="str">
        <f t="shared" si="33"/>
        <v/>
      </c>
    </row>
    <row r="553" spans="1:7" x14ac:dyDescent="0.25">
      <c r="A553" s="23" t="s">
        <v>1409</v>
      </c>
      <c r="B553" s="23" t="s">
        <v>1108</v>
      </c>
      <c r="C553" s="100" t="s">
        <v>539</v>
      </c>
      <c r="D553" s="68" t="s">
        <v>539</v>
      </c>
      <c r="E553" s="29"/>
      <c r="F553" s="105" t="str">
        <f t="shared" si="32"/>
        <v/>
      </c>
      <c r="G553" s="105" t="str">
        <f t="shared" si="33"/>
        <v/>
      </c>
    </row>
    <row r="554" spans="1:7" x14ac:dyDescent="0.25">
      <c r="A554" s="23" t="s">
        <v>1410</v>
      </c>
      <c r="B554" s="23" t="s">
        <v>1108</v>
      </c>
      <c r="C554" s="100" t="s">
        <v>539</v>
      </c>
      <c r="D554" s="68" t="s">
        <v>539</v>
      </c>
      <c r="E554" s="29"/>
      <c r="F554" s="105" t="str">
        <f t="shared" si="32"/>
        <v/>
      </c>
      <c r="G554" s="105" t="str">
        <f t="shared" si="33"/>
        <v/>
      </c>
    </row>
    <row r="555" spans="1:7" x14ac:dyDescent="0.25">
      <c r="A555" s="23" t="s">
        <v>1411</v>
      </c>
      <c r="B555" s="23" t="s">
        <v>1108</v>
      </c>
      <c r="C555" s="100" t="s">
        <v>539</v>
      </c>
      <c r="D555" s="68" t="s">
        <v>539</v>
      </c>
      <c r="E555" s="29"/>
      <c r="F555" s="105" t="str">
        <f t="shared" si="32"/>
        <v/>
      </c>
      <c r="G555" s="105" t="str">
        <f t="shared" si="33"/>
        <v/>
      </c>
    </row>
    <row r="556" spans="1:7" x14ac:dyDescent="0.25">
      <c r="A556" s="23" t="s">
        <v>1412</v>
      </c>
      <c r="B556" s="23" t="s">
        <v>1108</v>
      </c>
      <c r="C556" s="100" t="s">
        <v>539</v>
      </c>
      <c r="D556" s="68" t="s">
        <v>539</v>
      </c>
      <c r="E556" s="29"/>
      <c r="F556" s="105" t="str">
        <f t="shared" si="32"/>
        <v/>
      </c>
      <c r="G556" s="105" t="str">
        <f t="shared" si="33"/>
        <v/>
      </c>
    </row>
    <row r="557" spans="1:7" x14ac:dyDescent="0.25">
      <c r="A557" s="23" t="s">
        <v>1413</v>
      </c>
      <c r="B557" s="23" t="s">
        <v>1108</v>
      </c>
      <c r="C557" s="100" t="s">
        <v>539</v>
      </c>
      <c r="D557" s="68" t="s">
        <v>539</v>
      </c>
      <c r="E557" s="29"/>
      <c r="F557" s="105" t="str">
        <f t="shared" si="32"/>
        <v/>
      </c>
      <c r="G557" s="105" t="str">
        <f t="shared" si="33"/>
        <v/>
      </c>
    </row>
    <row r="558" spans="1:7" x14ac:dyDescent="0.25">
      <c r="A558" s="23" t="s">
        <v>1414</v>
      </c>
      <c r="B558" s="23" t="s">
        <v>1108</v>
      </c>
      <c r="C558" s="100" t="s">
        <v>539</v>
      </c>
      <c r="D558" s="68" t="s">
        <v>539</v>
      </c>
      <c r="E558" s="29"/>
      <c r="F558" s="105" t="str">
        <f t="shared" si="32"/>
        <v/>
      </c>
      <c r="G558" s="105" t="str">
        <f t="shared" si="33"/>
        <v/>
      </c>
    </row>
    <row r="559" spans="1:7" x14ac:dyDescent="0.25">
      <c r="A559" s="23" t="s">
        <v>1415</v>
      </c>
      <c r="B559" s="23" t="s">
        <v>1108</v>
      </c>
      <c r="C559" s="100" t="s">
        <v>539</v>
      </c>
      <c r="D559" s="68" t="s">
        <v>539</v>
      </c>
      <c r="E559" s="29"/>
      <c r="F559" s="105" t="str">
        <f t="shared" si="32"/>
        <v/>
      </c>
      <c r="G559" s="105" t="str">
        <f t="shared" si="33"/>
        <v/>
      </c>
    </row>
    <row r="560" spans="1:7" x14ac:dyDescent="0.25">
      <c r="A560" s="23" t="s">
        <v>1416</v>
      </c>
      <c r="B560" s="23" t="s">
        <v>1108</v>
      </c>
      <c r="C560" s="100" t="s">
        <v>539</v>
      </c>
      <c r="D560" s="68" t="s">
        <v>539</v>
      </c>
      <c r="E560" s="29"/>
      <c r="F560" s="105" t="str">
        <f t="shared" si="32"/>
        <v/>
      </c>
      <c r="G560" s="105" t="str">
        <f t="shared" si="33"/>
        <v/>
      </c>
    </row>
    <row r="561" spans="1:7" x14ac:dyDescent="0.25">
      <c r="A561" s="23" t="s">
        <v>1417</v>
      </c>
      <c r="B561" s="23" t="s">
        <v>1108</v>
      </c>
      <c r="C561" s="100" t="s">
        <v>539</v>
      </c>
      <c r="D561" s="68" t="s">
        <v>539</v>
      </c>
      <c r="E561" s="29"/>
      <c r="F561" s="105" t="str">
        <f t="shared" si="32"/>
        <v/>
      </c>
      <c r="G561" s="105" t="str">
        <f t="shared" si="33"/>
        <v/>
      </c>
    </row>
    <row r="562" spans="1:7" x14ac:dyDescent="0.25">
      <c r="A562" s="23" t="s">
        <v>1418</v>
      </c>
      <c r="B562" s="23" t="s">
        <v>1108</v>
      </c>
      <c r="C562" s="100" t="s">
        <v>539</v>
      </c>
      <c r="D562" s="68" t="s">
        <v>539</v>
      </c>
      <c r="E562" s="29"/>
      <c r="F562" s="105" t="str">
        <f t="shared" si="32"/>
        <v/>
      </c>
      <c r="G562" s="105" t="str">
        <f t="shared" si="33"/>
        <v/>
      </c>
    </row>
    <row r="563" spans="1:7" x14ac:dyDescent="0.25">
      <c r="A563" s="23" t="s">
        <v>1419</v>
      </c>
      <c r="B563" s="23" t="s">
        <v>1108</v>
      </c>
      <c r="C563" s="100" t="s">
        <v>539</v>
      </c>
      <c r="D563" s="68" t="s">
        <v>539</v>
      </c>
      <c r="E563" s="29"/>
      <c r="F563" s="105" t="str">
        <f t="shared" si="32"/>
        <v/>
      </c>
      <c r="G563" s="105" t="str">
        <f t="shared" si="33"/>
        <v/>
      </c>
    </row>
    <row r="564" spans="1:7" x14ac:dyDescent="0.25">
      <c r="A564" s="23" t="s">
        <v>1420</v>
      </c>
      <c r="B564" s="23" t="s">
        <v>1108</v>
      </c>
      <c r="C564" s="100" t="s">
        <v>539</v>
      </c>
      <c r="D564" s="68" t="s">
        <v>539</v>
      </c>
      <c r="E564" s="29"/>
      <c r="F564" s="105" t="str">
        <f t="shared" si="32"/>
        <v/>
      </c>
      <c r="G564" s="105" t="str">
        <f t="shared" si="33"/>
        <v/>
      </c>
    </row>
    <row r="565" spans="1:7" x14ac:dyDescent="0.25">
      <c r="A565" s="23" t="s">
        <v>1421</v>
      </c>
      <c r="B565" s="23" t="s">
        <v>1108</v>
      </c>
      <c r="C565" s="100" t="s">
        <v>539</v>
      </c>
      <c r="D565" s="68" t="s">
        <v>539</v>
      </c>
      <c r="E565" s="29"/>
      <c r="F565" s="105" t="str">
        <f t="shared" si="32"/>
        <v/>
      </c>
      <c r="G565" s="105" t="str">
        <f t="shared" si="33"/>
        <v/>
      </c>
    </row>
    <row r="566" spans="1:7" x14ac:dyDescent="0.25">
      <c r="A566" s="23" t="s">
        <v>1422</v>
      </c>
      <c r="B566" s="23" t="s">
        <v>1126</v>
      </c>
      <c r="C566" s="100" t="s">
        <v>539</v>
      </c>
      <c r="D566" s="68" t="s">
        <v>539</v>
      </c>
      <c r="E566" s="29"/>
      <c r="F566" s="105" t="str">
        <f t="shared" si="32"/>
        <v/>
      </c>
      <c r="G566" s="105" t="str">
        <f t="shared" si="33"/>
        <v/>
      </c>
    </row>
    <row r="567" spans="1:7" x14ac:dyDescent="0.25">
      <c r="A567" s="23" t="s">
        <v>1423</v>
      </c>
      <c r="B567" s="23" t="s">
        <v>269</v>
      </c>
      <c r="C567" s="100">
        <f>SUM(C549:C566)</f>
        <v>0</v>
      </c>
      <c r="D567" s="68">
        <f>SUM(D549:D566)</f>
        <v>0</v>
      </c>
      <c r="E567" s="29"/>
      <c r="F567" s="105">
        <f>SUM(F549:F566)</f>
        <v>0</v>
      </c>
      <c r="G567" s="105">
        <f>SUM(G549:G566)</f>
        <v>0</v>
      </c>
    </row>
    <row r="568" spans="1:7" x14ac:dyDescent="0.25">
      <c r="A568" s="23" t="s">
        <v>1424</v>
      </c>
      <c r="E568" s="29"/>
      <c r="F568" s="29"/>
      <c r="G568" s="29"/>
    </row>
    <row r="569" spans="1:7" x14ac:dyDescent="0.25">
      <c r="A569" s="23" t="s">
        <v>1425</v>
      </c>
      <c r="E569" s="29"/>
      <c r="F569" s="29"/>
      <c r="G569" s="29"/>
    </row>
    <row r="570" spans="1:7" x14ac:dyDescent="0.25">
      <c r="A570" s="23" t="s">
        <v>1426</v>
      </c>
      <c r="E570" s="29"/>
      <c r="F570" s="29"/>
      <c r="G570" s="29"/>
    </row>
    <row r="571" spans="1:7" x14ac:dyDescent="0.25">
      <c r="A571" s="71"/>
      <c r="B571" s="71" t="s">
        <v>1427</v>
      </c>
      <c r="C571" s="37" t="s">
        <v>228</v>
      </c>
      <c r="D571" s="37" t="s">
        <v>1380</v>
      </c>
      <c r="E571" s="37"/>
      <c r="F571" s="37" t="s">
        <v>757</v>
      </c>
      <c r="G571" s="37" t="s">
        <v>1381</v>
      </c>
    </row>
    <row r="572" spans="1:7" x14ac:dyDescent="0.25">
      <c r="A572" s="23" t="s">
        <v>1428</v>
      </c>
      <c r="B572" s="23" t="s">
        <v>1156</v>
      </c>
      <c r="C572" s="100" t="s">
        <v>539</v>
      </c>
      <c r="D572" s="68" t="s">
        <v>539</v>
      </c>
      <c r="E572" s="29"/>
      <c r="F572" s="105" t="str">
        <f t="shared" ref="F572:F584" si="34">IF($C$585=0,"",IF(C572="[for completion]","",IF(C572="","",C572/$C$585)))</f>
        <v/>
      </c>
      <c r="G572" s="105" t="str">
        <f t="shared" ref="G572:G584" si="35">IF($D$585=0,"",IF(D572="[for completion]","",IF(D572="","",D572/$D$585)))</f>
        <v/>
      </c>
    </row>
    <row r="573" spans="1:7" x14ac:dyDescent="0.25">
      <c r="A573" s="23" t="s">
        <v>1429</v>
      </c>
      <c r="B573" s="23" t="s">
        <v>1158</v>
      </c>
      <c r="C573" s="100" t="s">
        <v>539</v>
      </c>
      <c r="D573" s="68" t="s">
        <v>539</v>
      </c>
      <c r="E573" s="29"/>
      <c r="F573" s="105" t="str">
        <f t="shared" si="34"/>
        <v/>
      </c>
      <c r="G573" s="105" t="str">
        <f t="shared" si="35"/>
        <v/>
      </c>
    </row>
    <row r="574" spans="1:7" x14ac:dyDescent="0.25">
      <c r="A574" s="23" t="s">
        <v>1430</v>
      </c>
      <c r="B574" s="23" t="s">
        <v>1160</v>
      </c>
      <c r="C574" s="100" t="s">
        <v>539</v>
      </c>
      <c r="D574" s="68" t="s">
        <v>539</v>
      </c>
      <c r="E574" s="29"/>
      <c r="F574" s="105" t="str">
        <f t="shared" si="34"/>
        <v/>
      </c>
      <c r="G574" s="105" t="str">
        <f t="shared" si="35"/>
        <v/>
      </c>
    </row>
    <row r="575" spans="1:7" x14ac:dyDescent="0.25">
      <c r="A575" s="23" t="s">
        <v>1431</v>
      </c>
      <c r="B575" s="23" t="s">
        <v>1162</v>
      </c>
      <c r="C575" s="100" t="s">
        <v>539</v>
      </c>
      <c r="D575" s="68" t="s">
        <v>539</v>
      </c>
      <c r="E575" s="29"/>
      <c r="F575" s="105" t="str">
        <f t="shared" si="34"/>
        <v/>
      </c>
      <c r="G575" s="105" t="str">
        <f t="shared" si="35"/>
        <v/>
      </c>
    </row>
    <row r="576" spans="1:7" x14ac:dyDescent="0.25">
      <c r="A576" s="23" t="s">
        <v>1432</v>
      </c>
      <c r="B576" s="23" t="s">
        <v>1164</v>
      </c>
      <c r="C576" s="100" t="s">
        <v>539</v>
      </c>
      <c r="D576" s="68" t="s">
        <v>539</v>
      </c>
      <c r="E576" s="29"/>
      <c r="F576" s="105" t="str">
        <f t="shared" si="34"/>
        <v/>
      </c>
      <c r="G576" s="105" t="str">
        <f t="shared" si="35"/>
        <v/>
      </c>
    </row>
    <row r="577" spans="1:7" x14ac:dyDescent="0.25">
      <c r="A577" s="23" t="s">
        <v>1433</v>
      </c>
      <c r="B577" s="23" t="s">
        <v>1166</v>
      </c>
      <c r="C577" s="100" t="s">
        <v>539</v>
      </c>
      <c r="D577" s="68" t="s">
        <v>539</v>
      </c>
      <c r="E577" s="29"/>
      <c r="F577" s="105" t="str">
        <f t="shared" si="34"/>
        <v/>
      </c>
      <c r="G577" s="105" t="str">
        <f t="shared" si="35"/>
        <v/>
      </c>
    </row>
    <row r="578" spans="1:7" x14ac:dyDescent="0.25">
      <c r="A578" s="23" t="s">
        <v>1434</v>
      </c>
      <c r="B578" s="23" t="s">
        <v>1168</v>
      </c>
      <c r="C578" s="100" t="s">
        <v>539</v>
      </c>
      <c r="D578" s="68" t="s">
        <v>539</v>
      </c>
      <c r="E578" s="29"/>
      <c r="F578" s="105" t="str">
        <f t="shared" si="34"/>
        <v/>
      </c>
      <c r="G578" s="105" t="str">
        <f t="shared" si="35"/>
        <v/>
      </c>
    </row>
    <row r="579" spans="1:7" x14ac:dyDescent="0.25">
      <c r="A579" s="23" t="s">
        <v>1435</v>
      </c>
      <c r="B579" s="23" t="s">
        <v>1170</v>
      </c>
      <c r="C579" s="100" t="s">
        <v>539</v>
      </c>
      <c r="D579" s="68" t="s">
        <v>539</v>
      </c>
      <c r="E579" s="29"/>
      <c r="F579" s="105" t="str">
        <f t="shared" si="34"/>
        <v/>
      </c>
      <c r="G579" s="105" t="str">
        <f t="shared" si="35"/>
        <v/>
      </c>
    </row>
    <row r="580" spans="1:7" x14ac:dyDescent="0.25">
      <c r="A580" s="23" t="s">
        <v>1436</v>
      </c>
      <c r="B580" s="23" t="s">
        <v>1172</v>
      </c>
      <c r="C580" s="100" t="s">
        <v>539</v>
      </c>
      <c r="D580" s="23" t="s">
        <v>539</v>
      </c>
      <c r="E580" s="29"/>
      <c r="F580" s="105" t="str">
        <f t="shared" si="34"/>
        <v/>
      </c>
      <c r="G580" s="105" t="str">
        <f t="shared" si="35"/>
        <v/>
      </c>
    </row>
    <row r="581" spans="1:7" x14ac:dyDescent="0.25">
      <c r="A581" s="23" t="s">
        <v>1437</v>
      </c>
      <c r="B581" s="23" t="s">
        <v>1174</v>
      </c>
      <c r="C581" s="100" t="s">
        <v>539</v>
      </c>
      <c r="D581" s="23" t="s">
        <v>539</v>
      </c>
      <c r="F581" s="105" t="str">
        <f t="shared" si="34"/>
        <v/>
      </c>
      <c r="G581" s="105" t="str">
        <f t="shared" si="35"/>
        <v/>
      </c>
    </row>
    <row r="582" spans="1:7" x14ac:dyDescent="0.25">
      <c r="A582" s="23" t="s">
        <v>1438</v>
      </c>
      <c r="B582" s="23" t="s">
        <v>1176</v>
      </c>
      <c r="C582" s="100" t="s">
        <v>539</v>
      </c>
      <c r="D582" s="23" t="s">
        <v>539</v>
      </c>
      <c r="F582" s="105" t="str">
        <f t="shared" si="34"/>
        <v/>
      </c>
      <c r="G582" s="105" t="str">
        <f t="shared" si="35"/>
        <v/>
      </c>
    </row>
    <row r="583" spans="1:7" x14ac:dyDescent="0.25">
      <c r="A583" s="23" t="s">
        <v>1439</v>
      </c>
      <c r="B583" s="23" t="s">
        <v>1178</v>
      </c>
      <c r="C583" s="100" t="s">
        <v>539</v>
      </c>
      <c r="D583" s="23" t="s">
        <v>539</v>
      </c>
      <c r="E583" s="29"/>
      <c r="F583" s="105" t="str">
        <f t="shared" si="34"/>
        <v/>
      </c>
      <c r="G583" s="105" t="str">
        <f t="shared" si="35"/>
        <v/>
      </c>
    </row>
    <row r="584" spans="1:7" x14ac:dyDescent="0.25">
      <c r="A584" s="23" t="s">
        <v>1440</v>
      </c>
      <c r="B584" s="23" t="s">
        <v>1126</v>
      </c>
      <c r="C584" s="100" t="s">
        <v>539</v>
      </c>
      <c r="D584" s="68" t="s">
        <v>539</v>
      </c>
      <c r="E584" s="29"/>
      <c r="F584" s="105" t="str">
        <f t="shared" si="34"/>
        <v/>
      </c>
      <c r="G584" s="105" t="str">
        <f t="shared" si="35"/>
        <v/>
      </c>
    </row>
    <row r="585" spans="1:7" x14ac:dyDescent="0.25">
      <c r="A585" s="23" t="s">
        <v>1441</v>
      </c>
      <c r="B585" s="23" t="s">
        <v>269</v>
      </c>
      <c r="C585" s="100">
        <f>SUM(C572:C584)</f>
        <v>0</v>
      </c>
      <c r="D585" s="68">
        <f>SUM(D572:D584)</f>
        <v>0</v>
      </c>
      <c r="E585" s="29"/>
      <c r="F585" s="105">
        <f>SUM(F572:F584)</f>
        <v>0</v>
      </c>
      <c r="G585" s="105">
        <f>SUM(G572:G584)</f>
        <v>0</v>
      </c>
    </row>
    <row r="586" spans="1:7" x14ac:dyDescent="0.25">
      <c r="A586" s="23" t="s">
        <v>1442</v>
      </c>
      <c r="C586" s="67"/>
      <c r="D586" s="68"/>
      <c r="E586" s="29"/>
      <c r="F586" s="75"/>
      <c r="G586" s="75"/>
    </row>
    <row r="587" spans="1:7" x14ac:dyDescent="0.25">
      <c r="A587" s="23" t="s">
        <v>1443</v>
      </c>
      <c r="C587" s="67"/>
      <c r="D587" s="68"/>
      <c r="E587" s="29"/>
      <c r="F587" s="75"/>
      <c r="G587" s="75"/>
    </row>
    <row r="588" spans="1:7" x14ac:dyDescent="0.25">
      <c r="A588" s="23" t="s">
        <v>1444</v>
      </c>
      <c r="C588" s="67"/>
      <c r="D588" s="68"/>
      <c r="E588" s="29"/>
      <c r="F588" s="75"/>
      <c r="G588" s="75"/>
    </row>
    <row r="589" spans="1:7" x14ac:dyDescent="0.25">
      <c r="A589" s="23" t="s">
        <v>1445</v>
      </c>
      <c r="C589" s="67"/>
      <c r="D589" s="68"/>
      <c r="E589" s="29"/>
      <c r="F589" s="75"/>
      <c r="G589" s="75"/>
    </row>
    <row r="590" spans="1:7" x14ac:dyDescent="0.25">
      <c r="A590" s="23" t="s">
        <v>1446</v>
      </c>
      <c r="C590" s="67"/>
      <c r="D590" s="68"/>
      <c r="E590" s="29"/>
      <c r="F590" s="75"/>
      <c r="G590" s="75"/>
    </row>
    <row r="591" spans="1:7" x14ac:dyDescent="0.25">
      <c r="A591" s="23" t="s">
        <v>1447</v>
      </c>
      <c r="C591" s="67"/>
      <c r="D591" s="68"/>
      <c r="E591" s="29"/>
      <c r="F591" s="75" t="str">
        <f>IF($C$585=0,"",IF(C591="[for completion]","",IF(C591="","",C591/$C$585)))</f>
        <v/>
      </c>
      <c r="G591" s="75" t="str">
        <f>IF($D$585=0,"",IF(D591="[for completion]","",IF(D591="","",D591/$D$585)))</f>
        <v/>
      </c>
    </row>
    <row r="592" spans="1:7" x14ac:dyDescent="0.25">
      <c r="A592" s="23" t="s">
        <v>1448</v>
      </c>
    </row>
    <row r="593" spans="1:7" x14ac:dyDescent="0.25">
      <c r="A593" s="23" t="s">
        <v>1449</v>
      </c>
    </row>
    <row r="594" spans="1:7" x14ac:dyDescent="0.25">
      <c r="A594" s="23" t="s">
        <v>1450</v>
      </c>
    </row>
    <row r="595" spans="1:7" x14ac:dyDescent="0.25">
      <c r="A595" s="23" t="s">
        <v>1451</v>
      </c>
    </row>
    <row r="596" spans="1:7" x14ac:dyDescent="0.25">
      <c r="A596" s="71"/>
      <c r="B596" s="71" t="s">
        <v>1452</v>
      </c>
      <c r="C596" s="37" t="s">
        <v>228</v>
      </c>
      <c r="D596" s="37" t="s">
        <v>1380</v>
      </c>
      <c r="E596" s="37"/>
      <c r="F596" s="37" t="s">
        <v>756</v>
      </c>
      <c r="G596" s="37" t="s">
        <v>1381</v>
      </c>
    </row>
    <row r="597" spans="1:7" x14ac:dyDescent="0.25">
      <c r="A597" s="23" t="s">
        <v>1453</v>
      </c>
      <c r="B597" s="23" t="s">
        <v>1209</v>
      </c>
      <c r="C597" s="100" t="s">
        <v>539</v>
      </c>
      <c r="D597" s="68" t="s">
        <v>539</v>
      </c>
      <c r="E597" s="29"/>
      <c r="F597" s="105" t="str">
        <f>IF($C$601=0,"",IF(C597="[for completion]","",IF(C597="","",C597/$C$601)))</f>
        <v/>
      </c>
      <c r="G597" s="105" t="str">
        <f>IF($D$601=0,"",IF(D597="[for completion]","",IF(D597="","",D597/$D$601)))</f>
        <v/>
      </c>
    </row>
    <row r="598" spans="1:7" x14ac:dyDescent="0.25">
      <c r="A598" s="23" t="s">
        <v>1454</v>
      </c>
      <c r="B598" s="3" t="s">
        <v>1455</v>
      </c>
      <c r="C598" s="100" t="s">
        <v>539</v>
      </c>
      <c r="D598" s="68" t="s">
        <v>539</v>
      </c>
      <c r="E598" s="29"/>
      <c r="F598" s="105" t="str">
        <f>IF($C$601=0,"",IF(C598="[for completion]","",IF(C598="","",C598/$C$601)))</f>
        <v/>
      </c>
      <c r="G598" s="105" t="str">
        <f>IF($D$601=0,"",IF(D598="[for completion]","",IF(D598="","",D598/$D$601)))</f>
        <v/>
      </c>
    </row>
    <row r="599" spans="1:7" x14ac:dyDescent="0.25">
      <c r="A599" s="23" t="s">
        <v>1456</v>
      </c>
      <c r="B599" s="23" t="s">
        <v>634</v>
      </c>
      <c r="C599" s="100" t="s">
        <v>539</v>
      </c>
      <c r="D599" s="68" t="s">
        <v>539</v>
      </c>
      <c r="E599" s="29"/>
      <c r="F599" s="105" t="str">
        <f>IF($C$601=0,"",IF(C599="[for completion]","",IF(C599="","",C599/$C$601)))</f>
        <v/>
      </c>
      <c r="G599" s="105" t="str">
        <f>IF($D$601=0,"",IF(D599="[for completion]","",IF(D599="","",D599/$D$601)))</f>
        <v/>
      </c>
    </row>
    <row r="600" spans="1:7" x14ac:dyDescent="0.25">
      <c r="A600" s="23" t="s">
        <v>1457</v>
      </c>
      <c r="B600" s="23" t="s">
        <v>1126</v>
      </c>
      <c r="C600" s="100" t="s">
        <v>539</v>
      </c>
      <c r="D600" s="68" t="s">
        <v>539</v>
      </c>
      <c r="E600" s="29"/>
      <c r="F600" s="105" t="str">
        <f>IF($C$601=0,"",IF(C600="[for completion]","",IF(C600="","",C600/$C$601)))</f>
        <v/>
      </c>
      <c r="G600" s="105" t="str">
        <f>IF($D$601=0,"",IF(D600="[for completion]","",IF(D600="","",D600/$D$601)))</f>
        <v/>
      </c>
    </row>
    <row r="601" spans="1:7" x14ac:dyDescent="0.25">
      <c r="A601" s="23" t="s">
        <v>1458</v>
      </c>
      <c r="B601" s="23" t="s">
        <v>269</v>
      </c>
      <c r="C601" s="100">
        <f>SUM(C597:C600)</f>
        <v>0</v>
      </c>
      <c r="D601" s="68">
        <f>SUM(D597:D600)</f>
        <v>0</v>
      </c>
      <c r="E601" s="29"/>
      <c r="F601" s="105">
        <f>SUM(F597:F600)</f>
        <v>0</v>
      </c>
      <c r="G601" s="105">
        <f>SUM(G597:G600)</f>
        <v>0</v>
      </c>
    </row>
    <row r="603" spans="1:7" x14ac:dyDescent="0.25">
      <c r="A603" s="71"/>
      <c r="B603" s="71" t="s">
        <v>1459</v>
      </c>
      <c r="C603" s="71" t="s">
        <v>1217</v>
      </c>
      <c r="D603" s="71" t="s">
        <v>1460</v>
      </c>
      <c r="E603" s="71"/>
      <c r="F603" s="71" t="s">
        <v>1219</v>
      </c>
      <c r="G603" s="71"/>
    </row>
    <row r="604" spans="1:7" x14ac:dyDescent="0.25">
      <c r="A604" s="23" t="s">
        <v>1461</v>
      </c>
      <c r="B604" s="23" t="s">
        <v>1340</v>
      </c>
      <c r="C604" s="107" t="s">
        <v>539</v>
      </c>
      <c r="D604" s="107" t="s">
        <v>539</v>
      </c>
      <c r="E604" s="84"/>
      <c r="F604" s="107" t="s">
        <v>539</v>
      </c>
      <c r="G604" s="75" t="str">
        <f t="shared" ref="G604:G622" si="36">IF($D$622=0,"",IF(D604="[for completion]","",IF(D604="","",D604/$D$622)))</f>
        <v/>
      </c>
    </row>
    <row r="605" spans="1:7" x14ac:dyDescent="0.25">
      <c r="A605" s="23" t="s">
        <v>1462</v>
      </c>
      <c r="B605" s="23" t="s">
        <v>1342</v>
      </c>
      <c r="C605" s="107" t="s">
        <v>539</v>
      </c>
      <c r="D605" s="107" t="s">
        <v>539</v>
      </c>
      <c r="E605" s="84"/>
      <c r="F605" s="107" t="s">
        <v>539</v>
      </c>
      <c r="G605" s="75" t="str">
        <f t="shared" si="36"/>
        <v/>
      </c>
    </row>
    <row r="606" spans="1:7" x14ac:dyDescent="0.25">
      <c r="A606" s="23" t="s">
        <v>1463</v>
      </c>
      <c r="B606" s="23" t="s">
        <v>1344</v>
      </c>
      <c r="C606" s="107" t="s">
        <v>539</v>
      </c>
      <c r="D606" s="107" t="s">
        <v>539</v>
      </c>
      <c r="E606" s="84"/>
      <c r="F606" s="107" t="s">
        <v>539</v>
      </c>
      <c r="G606" s="75" t="str">
        <f t="shared" si="36"/>
        <v/>
      </c>
    </row>
    <row r="607" spans="1:7" x14ac:dyDescent="0.25">
      <c r="A607" s="23" t="s">
        <v>1464</v>
      </c>
      <c r="B607" s="23" t="s">
        <v>1346</v>
      </c>
      <c r="C607" s="107" t="s">
        <v>539</v>
      </c>
      <c r="D607" s="107" t="s">
        <v>539</v>
      </c>
      <c r="E607" s="84"/>
      <c r="F607" s="107" t="s">
        <v>539</v>
      </c>
      <c r="G607" s="75" t="str">
        <f t="shared" si="36"/>
        <v/>
      </c>
    </row>
    <row r="608" spans="1:7" x14ac:dyDescent="0.25">
      <c r="A608" s="23" t="s">
        <v>1465</v>
      </c>
      <c r="B608" s="23" t="s">
        <v>1348</v>
      </c>
      <c r="C608" s="107" t="s">
        <v>539</v>
      </c>
      <c r="D608" s="107" t="s">
        <v>539</v>
      </c>
      <c r="E608" s="84"/>
      <c r="F608" s="107" t="s">
        <v>539</v>
      </c>
      <c r="G608" s="75" t="str">
        <f t="shared" si="36"/>
        <v/>
      </c>
    </row>
    <row r="609" spans="1:7" x14ac:dyDescent="0.25">
      <c r="A609" s="23" t="s">
        <v>1466</v>
      </c>
      <c r="B609" s="23" t="s">
        <v>1350</v>
      </c>
      <c r="C609" s="107" t="s">
        <v>539</v>
      </c>
      <c r="D609" s="107" t="s">
        <v>539</v>
      </c>
      <c r="E609" s="84"/>
      <c r="F609" s="107" t="s">
        <v>539</v>
      </c>
      <c r="G609" s="75" t="str">
        <f t="shared" si="36"/>
        <v/>
      </c>
    </row>
    <row r="610" spans="1:7" x14ac:dyDescent="0.25">
      <c r="A610" s="23" t="s">
        <v>1467</v>
      </c>
      <c r="B610" s="23" t="s">
        <v>1352</v>
      </c>
      <c r="C610" s="107" t="s">
        <v>539</v>
      </c>
      <c r="D610" s="107" t="s">
        <v>539</v>
      </c>
      <c r="E610" s="84"/>
      <c r="F610" s="107" t="s">
        <v>539</v>
      </c>
      <c r="G610" s="75" t="str">
        <f t="shared" si="36"/>
        <v/>
      </c>
    </row>
    <row r="611" spans="1:7" x14ac:dyDescent="0.25">
      <c r="A611" s="23" t="s">
        <v>1468</v>
      </c>
      <c r="B611" s="23" t="s">
        <v>1354</v>
      </c>
      <c r="C611" s="107" t="s">
        <v>539</v>
      </c>
      <c r="D611" s="107" t="s">
        <v>539</v>
      </c>
      <c r="E611" s="84"/>
      <c r="F611" s="107" t="s">
        <v>539</v>
      </c>
      <c r="G611" s="75" t="str">
        <f t="shared" si="36"/>
        <v/>
      </c>
    </row>
    <row r="612" spans="1:7" x14ac:dyDescent="0.25">
      <c r="A612" s="23" t="s">
        <v>1469</v>
      </c>
      <c r="B612" s="23" t="s">
        <v>1356</v>
      </c>
      <c r="C612" s="107" t="s">
        <v>539</v>
      </c>
      <c r="D612" s="107" t="s">
        <v>539</v>
      </c>
      <c r="E612" s="84"/>
      <c r="F612" s="107" t="s">
        <v>539</v>
      </c>
      <c r="G612" s="75" t="str">
        <f t="shared" si="36"/>
        <v/>
      </c>
    </row>
    <row r="613" spans="1:7" x14ac:dyDescent="0.25">
      <c r="A613" s="23" t="s">
        <v>1470</v>
      </c>
      <c r="B613" s="23" t="s">
        <v>1358</v>
      </c>
      <c r="C613" s="107" t="s">
        <v>539</v>
      </c>
      <c r="D613" s="107" t="s">
        <v>539</v>
      </c>
      <c r="E613" s="84"/>
      <c r="F613" s="107" t="s">
        <v>539</v>
      </c>
      <c r="G613" s="75" t="str">
        <f t="shared" si="36"/>
        <v/>
      </c>
    </row>
    <row r="614" spans="1:7" x14ac:dyDescent="0.25">
      <c r="A614" s="23" t="s">
        <v>1471</v>
      </c>
      <c r="B614" s="23" t="s">
        <v>1360</v>
      </c>
      <c r="C614" s="107" t="s">
        <v>539</v>
      </c>
      <c r="D614" s="107" t="s">
        <v>539</v>
      </c>
      <c r="E614" s="84"/>
      <c r="F614" s="107" t="s">
        <v>539</v>
      </c>
      <c r="G614" s="75" t="str">
        <f t="shared" si="36"/>
        <v/>
      </c>
    </row>
    <row r="615" spans="1:7" x14ac:dyDescent="0.25">
      <c r="A615" s="23" t="s">
        <v>1472</v>
      </c>
      <c r="B615" s="23" t="s">
        <v>1362</v>
      </c>
      <c r="C615" s="107" t="s">
        <v>539</v>
      </c>
      <c r="D615" s="107" t="s">
        <v>539</v>
      </c>
      <c r="E615" s="84"/>
      <c r="F615" s="107" t="s">
        <v>539</v>
      </c>
      <c r="G615" s="75" t="str">
        <f t="shared" si="36"/>
        <v/>
      </c>
    </row>
    <row r="616" spans="1:7" x14ac:dyDescent="0.25">
      <c r="A616" s="23" t="s">
        <v>1473</v>
      </c>
      <c r="B616" s="23" t="s">
        <v>267</v>
      </c>
      <c r="C616" s="107" t="s">
        <v>539</v>
      </c>
      <c r="D616" s="107" t="s">
        <v>539</v>
      </c>
      <c r="E616" s="84"/>
      <c r="F616" s="107" t="s">
        <v>539</v>
      </c>
      <c r="G616" s="75" t="str">
        <f t="shared" si="36"/>
        <v/>
      </c>
    </row>
    <row r="617" spans="1:7" x14ac:dyDescent="0.25">
      <c r="A617" s="23" t="s">
        <v>1474</v>
      </c>
      <c r="B617" s="23" t="s">
        <v>1126</v>
      </c>
      <c r="C617" s="107" t="s">
        <v>539</v>
      </c>
      <c r="D617" s="107" t="s">
        <v>539</v>
      </c>
      <c r="E617" s="84"/>
      <c r="F617" s="107" t="s">
        <v>539</v>
      </c>
      <c r="G617" s="75" t="str">
        <f t="shared" si="36"/>
        <v/>
      </c>
    </row>
    <row r="618" spans="1:7" x14ac:dyDescent="0.25">
      <c r="A618" s="23" t="s">
        <v>1475</v>
      </c>
      <c r="B618" s="23" t="s">
        <v>269</v>
      </c>
      <c r="C618" s="100">
        <f>SUM(C604:C617)</f>
        <v>0</v>
      </c>
      <c r="D618" s="100">
        <f>SUM(D604:D617)</f>
        <v>0</v>
      </c>
      <c r="E618" s="21"/>
      <c r="F618" s="100"/>
      <c r="G618" s="75" t="str">
        <f t="shared" si="36"/>
        <v/>
      </c>
    </row>
    <row r="619" spans="1:7" x14ac:dyDescent="0.25">
      <c r="A619" s="23" t="s">
        <v>1476</v>
      </c>
      <c r="B619" s="23" t="s">
        <v>1230</v>
      </c>
      <c r="C619" s="106"/>
      <c r="D619" s="106"/>
      <c r="E619"/>
      <c r="F619" s="107" t="s">
        <v>539</v>
      </c>
      <c r="G619" s="75" t="str">
        <f t="shared" si="36"/>
        <v/>
      </c>
    </row>
    <row r="620" spans="1:7" x14ac:dyDescent="0.25">
      <c r="A620" s="23" t="s">
        <v>1477</v>
      </c>
      <c r="C620" s="67"/>
      <c r="D620" s="68"/>
      <c r="E620" s="21"/>
      <c r="F620" s="75"/>
      <c r="G620" s="75" t="str">
        <f t="shared" si="36"/>
        <v/>
      </c>
    </row>
    <row r="621" spans="1:7" x14ac:dyDescent="0.25">
      <c r="A621" s="23" t="s">
        <v>1478</v>
      </c>
      <c r="C621" s="67"/>
      <c r="D621" s="68"/>
      <c r="E621" s="21"/>
      <c r="F621" s="75"/>
      <c r="G621" s="75" t="str">
        <f t="shared" si="36"/>
        <v/>
      </c>
    </row>
    <row r="622" spans="1:7" x14ac:dyDescent="0.25">
      <c r="A622" s="23" t="s">
        <v>1479</v>
      </c>
      <c r="C622" s="67"/>
      <c r="D622" s="68"/>
      <c r="E622" s="21"/>
      <c r="F622" s="75"/>
      <c r="G622" s="75" t="str">
        <f t="shared" si="36"/>
        <v/>
      </c>
    </row>
  </sheetData>
  <phoneticPr fontId="40"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36E00"/>
  </sheetPr>
  <dimension ref="A1:C403"/>
  <sheetViews>
    <sheetView zoomScale="80" zoomScaleNormal="80" workbookViewId="0">
      <selection activeCell="C20" sqref="C20"/>
    </sheetView>
  </sheetViews>
  <sheetFormatPr defaultColWidth="11.42578125" defaultRowHeight="15" outlineLevelRow="1" x14ac:dyDescent="0.25"/>
  <cols>
    <col min="1" max="1" width="16.28515625" customWidth="1"/>
    <col min="2" max="2" width="89.85546875" style="23" bestFit="1" customWidth="1"/>
    <col min="3" max="3" width="134.7109375" customWidth="1"/>
  </cols>
  <sheetData>
    <row r="1" spans="1:3" ht="31.5" customHeight="1" x14ac:dyDescent="0.25">
      <c r="A1" s="20" t="s">
        <v>1480</v>
      </c>
      <c r="B1" s="20"/>
      <c r="C1" s="2" t="s">
        <v>176</v>
      </c>
    </row>
    <row r="2" spans="1:3" x14ac:dyDescent="0.25">
      <c r="B2" s="21"/>
      <c r="C2" s="21"/>
    </row>
    <row r="3" spans="1:3" x14ac:dyDescent="0.25">
      <c r="A3" s="48" t="s">
        <v>1481</v>
      </c>
      <c r="B3" s="49"/>
      <c r="C3" s="21"/>
    </row>
    <row r="4" spans="1:3" x14ac:dyDescent="0.25">
      <c r="C4" s="21"/>
    </row>
    <row r="5" spans="1:3" ht="37.5" customHeight="1" x14ac:dyDescent="0.25">
      <c r="A5" s="31" t="s">
        <v>187</v>
      </c>
      <c r="B5" s="31" t="s">
        <v>1482</v>
      </c>
      <c r="C5" s="50" t="s">
        <v>1483</v>
      </c>
    </row>
    <row r="6" spans="1:3" x14ac:dyDescent="0.25">
      <c r="A6" s="3" t="s">
        <v>1484</v>
      </c>
      <c r="B6" s="34" t="s">
        <v>1485</v>
      </c>
      <c r="C6" s="23" t="s">
        <v>1486</v>
      </c>
    </row>
    <row r="7" spans="1:3" ht="30" customHeight="1" x14ac:dyDescent="0.25">
      <c r="A7" s="3" t="s">
        <v>1487</v>
      </c>
      <c r="B7" s="34" t="s">
        <v>1488</v>
      </c>
      <c r="C7" s="85" t="s">
        <v>1489</v>
      </c>
    </row>
    <row r="8" spans="1:3" ht="30" customHeight="1" x14ac:dyDescent="0.25">
      <c r="A8" s="3" t="s">
        <v>1490</v>
      </c>
      <c r="B8" s="34" t="s">
        <v>1491</v>
      </c>
      <c r="C8" s="85" t="s">
        <v>1492</v>
      </c>
    </row>
    <row r="9" spans="1:3" x14ac:dyDescent="0.25">
      <c r="A9" s="3" t="s">
        <v>1493</v>
      </c>
      <c r="B9" s="34" t="s">
        <v>1494</v>
      </c>
      <c r="C9" s="77" t="s">
        <v>1495</v>
      </c>
    </row>
    <row r="10" spans="1:3" ht="44.25" customHeight="1" x14ac:dyDescent="0.25">
      <c r="A10" s="3" t="s">
        <v>1496</v>
      </c>
      <c r="B10" s="34" t="s">
        <v>1497</v>
      </c>
      <c r="C10" s="77" t="s">
        <v>1498</v>
      </c>
    </row>
    <row r="11" spans="1:3" ht="54.75" customHeight="1" x14ac:dyDescent="0.25">
      <c r="A11" s="3" t="s">
        <v>1499</v>
      </c>
      <c r="B11" s="34" t="s">
        <v>1500</v>
      </c>
      <c r="C11" s="77" t="s">
        <v>1501</v>
      </c>
    </row>
    <row r="12" spans="1:3" x14ac:dyDescent="0.25">
      <c r="A12" s="3" t="s">
        <v>1502</v>
      </c>
      <c r="B12" s="34" t="s">
        <v>1503</v>
      </c>
      <c r="C12" s="77" t="s">
        <v>1504</v>
      </c>
    </row>
    <row r="13" spans="1:3" ht="45" customHeight="1" x14ac:dyDescent="0.25">
      <c r="A13" s="3" t="s">
        <v>1505</v>
      </c>
      <c r="B13" s="34" t="s">
        <v>1506</v>
      </c>
      <c r="C13" s="77" t="s">
        <v>1507</v>
      </c>
    </row>
    <row r="14" spans="1:3" ht="45" customHeight="1" x14ac:dyDescent="0.25">
      <c r="A14" s="3" t="s">
        <v>1508</v>
      </c>
      <c r="B14" s="34" t="s">
        <v>1509</v>
      </c>
      <c r="C14" s="77" t="s">
        <v>1510</v>
      </c>
    </row>
    <row r="15" spans="1:3" ht="90" customHeight="1" x14ac:dyDescent="0.25">
      <c r="A15" s="3" t="s">
        <v>1511</v>
      </c>
      <c r="B15" s="34" t="s">
        <v>1512</v>
      </c>
      <c r="C15" s="90" t="s">
        <v>1513</v>
      </c>
    </row>
    <row r="16" spans="1:3" x14ac:dyDescent="0.25">
      <c r="A16" s="3" t="s">
        <v>1514</v>
      </c>
      <c r="B16" s="34" t="s">
        <v>1515</v>
      </c>
      <c r="C16" s="91" t="s">
        <v>1516</v>
      </c>
    </row>
    <row r="17" spans="1:3" ht="210" customHeight="1" x14ac:dyDescent="0.25">
      <c r="A17" s="3" t="s">
        <v>1517</v>
      </c>
      <c r="B17" s="34" t="s">
        <v>1518</v>
      </c>
      <c r="C17" s="91" t="s">
        <v>1519</v>
      </c>
    </row>
    <row r="18" spans="1:3" ht="45" customHeight="1" x14ac:dyDescent="0.25">
      <c r="A18" s="3" t="s">
        <v>1520</v>
      </c>
      <c r="B18" s="34" t="s">
        <v>1521</v>
      </c>
      <c r="C18" s="77" t="s">
        <v>1522</v>
      </c>
    </row>
    <row r="19" spans="1:3" ht="30" customHeight="1" x14ac:dyDescent="0.25">
      <c r="A19" s="3" t="s">
        <v>1523</v>
      </c>
      <c r="B19" s="34" t="s">
        <v>1524</v>
      </c>
      <c r="C19" s="91" t="s">
        <v>1525</v>
      </c>
    </row>
    <row r="20" spans="1:3" ht="135" customHeight="1" x14ac:dyDescent="0.25">
      <c r="A20" s="3" t="s">
        <v>1526</v>
      </c>
      <c r="B20" s="34" t="s">
        <v>1527</v>
      </c>
      <c r="C20" s="91" t="s">
        <v>1528</v>
      </c>
    </row>
    <row r="21" spans="1:3" x14ac:dyDescent="0.25">
      <c r="A21" s="3" t="s">
        <v>1529</v>
      </c>
      <c r="B21" s="35" t="s">
        <v>1530</v>
      </c>
      <c r="C21" s="86"/>
    </row>
    <row r="22" spans="1:3" x14ac:dyDescent="0.25">
      <c r="A22" s="3" t="s">
        <v>1531</v>
      </c>
      <c r="B22" s="86"/>
      <c r="C22" s="86"/>
    </row>
    <row r="23" spans="1:3" outlineLevel="1" x14ac:dyDescent="0.25">
      <c r="A23" s="3" t="s">
        <v>1532</v>
      </c>
      <c r="B23" s="77"/>
      <c r="C23" s="77"/>
    </row>
    <row r="24" spans="1:3" outlineLevel="1" x14ac:dyDescent="0.25">
      <c r="A24" s="3" t="s">
        <v>1533</v>
      </c>
      <c r="B24" s="120"/>
      <c r="C24" s="77"/>
    </row>
    <row r="25" spans="1:3" outlineLevel="1" x14ac:dyDescent="0.25">
      <c r="A25" s="3" t="s">
        <v>1534</v>
      </c>
      <c r="B25" s="120"/>
      <c r="C25" s="77"/>
    </row>
    <row r="26" spans="1:3" outlineLevel="1" x14ac:dyDescent="0.25">
      <c r="A26" s="3" t="s">
        <v>1535</v>
      </c>
      <c r="B26" s="120"/>
      <c r="C26" s="77"/>
    </row>
    <row r="27" spans="1:3" outlineLevel="1" x14ac:dyDescent="0.25">
      <c r="A27" s="3" t="s">
        <v>1536</v>
      </c>
      <c r="B27" s="120"/>
      <c r="C27" s="77"/>
    </row>
    <row r="28" spans="1:3" ht="18.75" customHeight="1" outlineLevel="1" x14ac:dyDescent="0.25">
      <c r="A28" s="31"/>
      <c r="B28" s="31" t="s">
        <v>1537</v>
      </c>
      <c r="C28" s="50" t="s">
        <v>1483</v>
      </c>
    </row>
    <row r="29" spans="1:3" outlineLevel="1" x14ac:dyDescent="0.25">
      <c r="A29" s="3" t="s">
        <v>1538</v>
      </c>
      <c r="B29" s="34" t="s">
        <v>1539</v>
      </c>
      <c r="C29" s="77" t="s">
        <v>539</v>
      </c>
    </row>
    <row r="30" spans="1:3" outlineLevel="1" x14ac:dyDescent="0.25">
      <c r="A30" s="3" t="s">
        <v>1540</v>
      </c>
      <c r="B30" s="34" t="s">
        <v>1541</v>
      </c>
      <c r="C30" s="77" t="s">
        <v>539</v>
      </c>
    </row>
    <row r="31" spans="1:3" outlineLevel="1" x14ac:dyDescent="0.25">
      <c r="A31" s="3" t="s">
        <v>1542</v>
      </c>
      <c r="B31" s="34" t="s">
        <v>1543</v>
      </c>
      <c r="C31" s="77" t="s">
        <v>539</v>
      </c>
    </row>
    <row r="32" spans="1:3" ht="30" customHeight="1" outlineLevel="1" x14ac:dyDescent="0.25">
      <c r="A32" s="3" t="s">
        <v>1544</v>
      </c>
      <c r="B32" s="122" t="s">
        <v>1545</v>
      </c>
      <c r="C32" s="77" t="s">
        <v>539</v>
      </c>
    </row>
    <row r="33" spans="1:3" outlineLevel="1" x14ac:dyDescent="0.25">
      <c r="A33" s="3" t="s">
        <v>1546</v>
      </c>
      <c r="B33" s="123"/>
      <c r="C33" s="77"/>
    </row>
    <row r="34" spans="1:3" outlineLevel="1" x14ac:dyDescent="0.25">
      <c r="A34" s="3" t="s">
        <v>1547</v>
      </c>
      <c r="B34" s="123"/>
      <c r="C34" s="77"/>
    </row>
    <row r="35" spans="1:3" outlineLevel="1" x14ac:dyDescent="0.25">
      <c r="A35" s="3" t="s">
        <v>1548</v>
      </c>
      <c r="B35" s="123"/>
      <c r="C35" s="77"/>
    </row>
    <row r="36" spans="1:3" outlineLevel="1" x14ac:dyDescent="0.25">
      <c r="A36" s="3" t="s">
        <v>1549</v>
      </c>
      <c r="B36" s="123"/>
      <c r="C36" s="77"/>
    </row>
    <row r="37" spans="1:3" outlineLevel="1" x14ac:dyDescent="0.25">
      <c r="A37" s="3" t="s">
        <v>1550</v>
      </c>
      <c r="B37" s="123"/>
      <c r="C37" s="77"/>
    </row>
    <row r="38" spans="1:3" outlineLevel="1" x14ac:dyDescent="0.25">
      <c r="A38" s="3" t="s">
        <v>1551</v>
      </c>
      <c r="B38" s="123"/>
      <c r="C38" s="77"/>
    </row>
    <row r="39" spans="1:3" outlineLevel="1" x14ac:dyDescent="0.25">
      <c r="A39" s="3" t="s">
        <v>1552</v>
      </c>
      <c r="B39" s="123"/>
      <c r="C39" s="77"/>
    </row>
    <row r="40" spans="1:3" outlineLevel="1" x14ac:dyDescent="0.25">
      <c r="A40" s="3" t="s">
        <v>1553</v>
      </c>
      <c r="C40" s="77"/>
    </row>
    <row r="41" spans="1:3" outlineLevel="1" x14ac:dyDescent="0.25">
      <c r="A41" s="3" t="s">
        <v>1554</v>
      </c>
      <c r="B41" s="123"/>
      <c r="C41" s="77"/>
    </row>
    <row r="42" spans="1:3" outlineLevel="1" x14ac:dyDescent="0.25">
      <c r="A42" s="3" t="s">
        <v>1555</v>
      </c>
      <c r="B42" s="123"/>
      <c r="C42" s="77"/>
    </row>
    <row r="43" spans="1:3" outlineLevel="1" x14ac:dyDescent="0.25">
      <c r="A43" s="3" t="s">
        <v>1556</v>
      </c>
      <c r="B43" s="123"/>
      <c r="C43" s="77"/>
    </row>
    <row r="44" spans="1:3" ht="18.75" customHeight="1" x14ac:dyDescent="0.25">
      <c r="A44" s="31"/>
      <c r="B44" s="31" t="s">
        <v>1557</v>
      </c>
      <c r="C44" s="50" t="s">
        <v>1558</v>
      </c>
    </row>
    <row r="45" spans="1:3" x14ac:dyDescent="0.25">
      <c r="A45" s="3" t="s">
        <v>1559</v>
      </c>
      <c r="B45" s="34" t="s">
        <v>1560</v>
      </c>
      <c r="C45" s="23" t="s">
        <v>246</v>
      </c>
    </row>
    <row r="46" spans="1:3" x14ac:dyDescent="0.25">
      <c r="A46" s="3" t="s">
        <v>1561</v>
      </c>
      <c r="B46" s="34" t="s">
        <v>1562</v>
      </c>
      <c r="C46" s="23" t="s">
        <v>1563</v>
      </c>
    </row>
    <row r="47" spans="1:3" x14ac:dyDescent="0.25">
      <c r="A47" s="3" t="s">
        <v>1564</v>
      </c>
      <c r="B47" s="34" t="s">
        <v>1565</v>
      </c>
      <c r="C47" s="23" t="s">
        <v>284</v>
      </c>
    </row>
    <row r="48" spans="1:3" outlineLevel="1" x14ac:dyDescent="0.25">
      <c r="A48" s="3" t="s">
        <v>1566</v>
      </c>
      <c r="B48" s="122" t="s">
        <v>1567</v>
      </c>
      <c r="C48" s="77" t="s">
        <v>1568</v>
      </c>
    </row>
    <row r="49" spans="1:3" outlineLevel="1" x14ac:dyDescent="0.25">
      <c r="A49" s="3" t="s">
        <v>1569</v>
      </c>
      <c r="B49" s="77"/>
      <c r="C49" s="77"/>
    </row>
    <row r="50" spans="1:3" outlineLevel="1" x14ac:dyDescent="0.25">
      <c r="A50" s="3" t="s">
        <v>1570</v>
      </c>
      <c r="B50" s="122"/>
      <c r="C50" s="77"/>
    </row>
    <row r="51" spans="1:3" ht="18.75" customHeight="1" x14ac:dyDescent="0.25">
      <c r="A51" s="31"/>
      <c r="B51" s="31" t="s">
        <v>1571</v>
      </c>
      <c r="C51" s="50" t="s">
        <v>1483</v>
      </c>
    </row>
    <row r="52" spans="1:3" x14ac:dyDescent="0.25">
      <c r="A52" s="3" t="s">
        <v>1572</v>
      </c>
      <c r="B52" s="34" t="s">
        <v>1573</v>
      </c>
      <c r="C52" s="23" t="s">
        <v>246</v>
      </c>
    </row>
    <row r="53" spans="1:3" x14ac:dyDescent="0.25">
      <c r="A53" s="3" t="s">
        <v>1574</v>
      </c>
      <c r="B53" s="77"/>
      <c r="C53" s="86"/>
    </row>
    <row r="54" spans="1:3" x14ac:dyDescent="0.25">
      <c r="A54" s="3" t="s">
        <v>1575</v>
      </c>
      <c r="B54" s="77"/>
      <c r="C54" s="86"/>
    </row>
    <row r="55" spans="1:3" x14ac:dyDescent="0.25">
      <c r="A55" s="3" t="s">
        <v>1576</v>
      </c>
      <c r="B55" s="77"/>
      <c r="C55" s="86"/>
    </row>
    <row r="56" spans="1:3" x14ac:dyDescent="0.25">
      <c r="A56" s="3" t="s">
        <v>1577</v>
      </c>
      <c r="B56" s="77"/>
      <c r="C56" s="86"/>
    </row>
    <row r="57" spans="1:3" x14ac:dyDescent="0.25">
      <c r="A57" s="3" t="s">
        <v>1578</v>
      </c>
      <c r="B57" s="77"/>
      <c r="C57" s="86"/>
    </row>
    <row r="103" spans="2:2" x14ac:dyDescent="0.25">
      <c r="B103" s="21"/>
    </row>
    <row r="104" spans="2:2" x14ac:dyDescent="0.25">
      <c r="B104" s="21"/>
    </row>
    <row r="105" spans="2:2" x14ac:dyDescent="0.25">
      <c r="B105" s="21"/>
    </row>
    <row r="106" spans="2:2" x14ac:dyDescent="0.25">
      <c r="B106" s="21"/>
    </row>
    <row r="107" spans="2:2" x14ac:dyDescent="0.25">
      <c r="B107" s="21"/>
    </row>
    <row r="108" spans="2:2" x14ac:dyDescent="0.25">
      <c r="B108" s="21"/>
    </row>
    <row r="109" spans="2:2" x14ac:dyDescent="0.25">
      <c r="B109" s="21"/>
    </row>
    <row r="110" spans="2:2" x14ac:dyDescent="0.25">
      <c r="B110" s="21"/>
    </row>
    <row r="111" spans="2:2" x14ac:dyDescent="0.25">
      <c r="B111" s="21"/>
    </row>
    <row r="112" spans="2:2" x14ac:dyDescent="0.25">
      <c r="B112" s="21"/>
    </row>
    <row r="121" spans="2:2" x14ac:dyDescent="0.25">
      <c r="B121" s="21"/>
    </row>
    <row r="147" spans="2:2" x14ac:dyDescent="0.25">
      <c r="B147" s="29"/>
    </row>
    <row r="148" spans="2:2" x14ac:dyDescent="0.25">
      <c r="B148" s="29"/>
    </row>
    <row r="154" spans="2:2" x14ac:dyDescent="0.25">
      <c r="B154" s="34"/>
    </row>
    <row r="265" spans="2:2" x14ac:dyDescent="0.25">
      <c r="B265" s="34"/>
    </row>
    <row r="286" spans="2:2" x14ac:dyDescent="0.25">
      <c r="B286" s="34"/>
    </row>
    <row r="316" spans="2:2" x14ac:dyDescent="0.25">
      <c r="B316" s="29"/>
    </row>
    <row r="386" spans="2:2" x14ac:dyDescent="0.25">
      <c r="B386" s="29"/>
    </row>
    <row r="403" spans="2:2" x14ac:dyDescent="0.25">
      <c r="B403" s="124"/>
    </row>
  </sheetData>
  <phoneticPr fontId="40"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9A52-71B2-42BF-B6EF-CCEF429E72AB}">
  <sheetPr>
    <tabColor rgb="FF243386"/>
  </sheetPr>
  <dimension ref="A1:P141"/>
  <sheetViews>
    <sheetView showGridLines="0" topLeftCell="A117" zoomScale="80" zoomScaleNormal="80" workbookViewId="0">
      <selection activeCell="M109" sqref="M109"/>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92"/>
      <c r="B1" s="92"/>
      <c r="C1" s="92"/>
      <c r="D1" s="92"/>
      <c r="E1" s="92"/>
      <c r="F1" s="92"/>
      <c r="G1" s="92"/>
      <c r="H1" s="92"/>
      <c r="I1" s="92"/>
      <c r="J1" s="92"/>
      <c r="K1" s="92"/>
      <c r="L1" s="92"/>
      <c r="M1" s="92"/>
      <c r="N1" s="92"/>
      <c r="O1" s="92"/>
      <c r="P1" s="92"/>
    </row>
    <row r="2" spans="1:16" ht="18.75" customHeight="1" x14ac:dyDescent="0.3">
      <c r="A2" s="92"/>
      <c r="B2" s="125" t="s">
        <v>1579</v>
      </c>
      <c r="C2" s="92"/>
      <c r="D2" s="92"/>
      <c r="E2" s="92"/>
      <c r="F2" s="92"/>
      <c r="G2" s="92"/>
      <c r="H2" s="92"/>
      <c r="I2" s="92"/>
      <c r="J2" s="92"/>
      <c r="K2" s="92"/>
      <c r="L2" s="92"/>
      <c r="M2" s="92"/>
      <c r="N2" s="92"/>
      <c r="O2" s="92"/>
      <c r="P2" s="92"/>
    </row>
    <row r="3" spans="1:16" ht="19.5" customHeight="1" x14ac:dyDescent="0.3">
      <c r="A3" s="92"/>
      <c r="B3" s="125"/>
      <c r="C3" s="92"/>
      <c r="D3" s="92"/>
      <c r="E3" s="92"/>
      <c r="F3" s="92"/>
      <c r="G3" s="92"/>
      <c r="H3" s="92"/>
      <c r="I3" s="92"/>
      <c r="J3" s="92"/>
      <c r="K3" s="92"/>
      <c r="L3" s="92"/>
      <c r="M3" s="92"/>
      <c r="N3" s="92"/>
      <c r="O3" s="92"/>
      <c r="P3" s="92"/>
    </row>
    <row r="4" spans="1:16" x14ac:dyDescent="0.25">
      <c r="A4" s="92"/>
      <c r="B4" s="99" t="s">
        <v>1580</v>
      </c>
      <c r="C4" s="126" t="s">
        <v>164</v>
      </c>
      <c r="D4" s="126"/>
      <c r="E4" s="127"/>
      <c r="F4" s="92"/>
      <c r="G4" s="92"/>
      <c r="H4" s="99"/>
      <c r="I4" s="127"/>
      <c r="J4" s="92"/>
      <c r="K4" s="92"/>
      <c r="L4" s="92"/>
      <c r="M4" s="92"/>
      <c r="N4" s="92"/>
      <c r="O4" s="92"/>
      <c r="P4" s="92"/>
    </row>
    <row r="5" spans="1:16" x14ac:dyDescent="0.25">
      <c r="A5" s="92"/>
      <c r="B5" s="128" t="s">
        <v>1581</v>
      </c>
      <c r="C5" s="92" t="s">
        <v>164</v>
      </c>
      <c r="D5" s="92"/>
      <c r="E5" s="129"/>
      <c r="F5" s="92"/>
      <c r="G5" s="92"/>
      <c r="H5" s="296" t="s">
        <v>1582</v>
      </c>
      <c r="I5" s="297"/>
      <c r="J5" s="92"/>
      <c r="K5" s="92"/>
      <c r="L5" s="92"/>
      <c r="M5" s="92"/>
      <c r="N5" s="92"/>
      <c r="O5" s="92"/>
      <c r="P5" s="92"/>
    </row>
    <row r="6" spans="1:16" x14ac:dyDescent="0.25">
      <c r="A6" s="92"/>
      <c r="B6" s="128" t="s">
        <v>1583</v>
      </c>
      <c r="C6" s="92" t="s">
        <v>1584</v>
      </c>
      <c r="D6" s="92"/>
      <c r="E6" s="129"/>
      <c r="F6" s="92"/>
      <c r="G6" s="92"/>
      <c r="H6" s="296"/>
      <c r="I6" s="297"/>
      <c r="J6" s="92"/>
      <c r="K6" s="92"/>
      <c r="L6" s="92"/>
      <c r="M6" s="92"/>
      <c r="N6" s="92"/>
      <c r="O6" s="92"/>
      <c r="P6" s="92"/>
    </row>
    <row r="7" spans="1:16" ht="15.75" customHeight="1" x14ac:dyDescent="0.25">
      <c r="A7" s="92"/>
      <c r="B7" s="128" t="s">
        <v>1585</v>
      </c>
      <c r="C7" s="92" t="s">
        <v>1586</v>
      </c>
      <c r="D7" s="92"/>
      <c r="E7" s="129"/>
      <c r="F7" s="92"/>
      <c r="G7" s="92"/>
      <c r="H7" s="298"/>
      <c r="I7" s="299"/>
      <c r="J7" s="92"/>
      <c r="K7" s="92"/>
      <c r="L7" s="92"/>
      <c r="M7" s="92"/>
      <c r="N7" s="92"/>
      <c r="O7" s="92"/>
      <c r="P7" s="92"/>
    </row>
    <row r="8" spans="1:16" ht="15.75" customHeight="1" x14ac:dyDescent="0.25">
      <c r="A8" s="92"/>
      <c r="B8" s="130" t="s">
        <v>1587</v>
      </c>
      <c r="C8" s="300">
        <v>45930</v>
      </c>
      <c r="D8" s="301"/>
      <c r="E8" s="131"/>
      <c r="F8" s="92"/>
      <c r="G8" s="92"/>
      <c r="H8" s="132"/>
      <c r="I8" s="132"/>
      <c r="J8" s="92"/>
      <c r="K8" s="92"/>
      <c r="L8" s="92"/>
      <c r="M8" s="92"/>
      <c r="N8" s="92"/>
      <c r="O8" s="92"/>
      <c r="P8" s="92"/>
    </row>
    <row r="9" spans="1:16" ht="15.75" customHeight="1" x14ac:dyDescent="0.25">
      <c r="A9" s="92"/>
      <c r="B9" s="92"/>
      <c r="C9" s="92"/>
      <c r="D9" s="92"/>
      <c r="E9" s="92"/>
      <c r="F9" s="92"/>
      <c r="G9" s="92"/>
      <c r="H9" s="92"/>
      <c r="I9" s="92"/>
      <c r="J9" s="92"/>
      <c r="K9" s="92"/>
      <c r="L9" s="92"/>
      <c r="M9" s="92"/>
      <c r="N9" s="92"/>
      <c r="O9" s="92"/>
      <c r="P9" s="92"/>
    </row>
    <row r="10" spans="1:16" ht="15.75" customHeight="1" x14ac:dyDescent="0.25">
      <c r="A10" s="92"/>
      <c r="B10" s="133" t="s">
        <v>1588</v>
      </c>
      <c r="C10" s="134" t="s">
        <v>1589</v>
      </c>
      <c r="D10" s="134"/>
      <c r="E10" s="135"/>
      <c r="F10" s="92"/>
      <c r="G10" s="92"/>
      <c r="H10" s="92"/>
      <c r="I10" s="92"/>
      <c r="J10" s="92"/>
      <c r="K10" s="92"/>
      <c r="L10" s="92"/>
      <c r="M10" s="92"/>
      <c r="N10" s="92"/>
      <c r="O10" s="92"/>
      <c r="P10" s="92"/>
    </row>
    <row r="11" spans="1:16" x14ac:dyDescent="0.25">
      <c r="A11" s="92"/>
      <c r="B11" s="99" t="s">
        <v>1590</v>
      </c>
      <c r="C11" s="126" t="s">
        <v>1591</v>
      </c>
      <c r="D11" s="126"/>
      <c r="E11" s="127"/>
      <c r="F11" s="92"/>
      <c r="G11" s="92"/>
      <c r="H11" s="92"/>
      <c r="I11" s="92"/>
      <c r="J11" s="92"/>
      <c r="K11" s="92"/>
      <c r="L11" s="92"/>
      <c r="M11" s="92"/>
      <c r="N11" s="92"/>
      <c r="O11" s="92"/>
      <c r="P11" s="92"/>
    </row>
    <row r="12" spans="1:16" x14ac:dyDescent="0.25">
      <c r="A12" s="92"/>
      <c r="B12" s="128" t="s">
        <v>1592</v>
      </c>
      <c r="C12" s="92"/>
      <c r="D12" s="92"/>
      <c r="E12" s="129"/>
      <c r="F12" s="92"/>
      <c r="G12" s="92"/>
      <c r="H12" s="92"/>
      <c r="I12" s="92"/>
      <c r="J12" s="92"/>
      <c r="K12" s="92"/>
      <c r="L12" s="92"/>
      <c r="M12" s="92"/>
      <c r="N12" s="92"/>
      <c r="O12" s="92"/>
      <c r="P12" s="92"/>
    </row>
    <row r="13" spans="1:16" ht="15.75" customHeight="1" x14ac:dyDescent="0.25">
      <c r="A13" s="92"/>
      <c r="B13" s="130" t="s">
        <v>1593</v>
      </c>
      <c r="C13" s="136"/>
      <c r="D13" s="136"/>
      <c r="E13" s="131"/>
      <c r="F13" s="92"/>
      <c r="G13" s="92"/>
      <c r="H13" s="92"/>
      <c r="I13" s="92"/>
      <c r="J13" s="92"/>
      <c r="K13" s="92"/>
      <c r="L13" s="92"/>
      <c r="M13" s="92"/>
      <c r="N13" s="92"/>
      <c r="O13" s="92"/>
      <c r="P13" s="92"/>
    </row>
    <row r="14" spans="1:16" x14ac:dyDescent="0.25">
      <c r="A14" s="92"/>
      <c r="B14" s="137"/>
      <c r="C14" s="92"/>
      <c r="D14" s="92"/>
      <c r="E14" s="92"/>
      <c r="F14" s="92"/>
      <c r="G14" s="92"/>
      <c r="H14" s="92"/>
      <c r="I14" s="92"/>
      <c r="J14" s="92"/>
      <c r="K14" s="92"/>
      <c r="L14" s="92"/>
      <c r="M14" s="92"/>
      <c r="N14" s="92"/>
      <c r="O14" s="92"/>
      <c r="P14" s="92"/>
    </row>
    <row r="15" spans="1:16" ht="18.75" customHeight="1" x14ac:dyDescent="0.3">
      <c r="A15" s="92"/>
      <c r="B15" s="125" t="s">
        <v>1594</v>
      </c>
      <c r="C15" s="92"/>
      <c r="D15" s="92"/>
      <c r="E15" s="92"/>
      <c r="F15" s="92"/>
      <c r="G15" s="92"/>
      <c r="H15" s="92"/>
      <c r="I15" s="92"/>
      <c r="J15" s="92"/>
      <c r="K15" s="92"/>
      <c r="L15" s="92"/>
      <c r="M15" s="92"/>
      <c r="N15" s="92"/>
      <c r="O15" s="92"/>
      <c r="P15" s="92"/>
    </row>
    <row r="16" spans="1:16" ht="15.75" customHeight="1" x14ac:dyDescent="0.25">
      <c r="A16" s="92"/>
      <c r="B16" s="92"/>
      <c r="C16" s="92"/>
      <c r="D16" s="92"/>
      <c r="E16" s="92"/>
      <c r="F16" s="92"/>
      <c r="G16" s="92"/>
      <c r="H16" s="92"/>
      <c r="I16" s="92"/>
      <c r="J16" s="92"/>
      <c r="K16" s="92"/>
      <c r="L16" s="92"/>
      <c r="M16" s="92"/>
      <c r="N16" s="92"/>
      <c r="O16" s="92"/>
      <c r="P16" s="92"/>
    </row>
    <row r="17" spans="1:16" x14ac:dyDescent="0.25">
      <c r="A17" s="92"/>
      <c r="B17" s="138" t="s">
        <v>1594</v>
      </c>
      <c r="C17" s="139"/>
      <c r="D17" s="139"/>
      <c r="E17" s="139"/>
      <c r="F17" s="139"/>
      <c r="G17" s="139"/>
      <c r="H17" s="140"/>
      <c r="I17" s="92"/>
      <c r="J17" s="92"/>
      <c r="K17" s="92"/>
      <c r="L17" s="92"/>
      <c r="M17" s="92"/>
      <c r="N17" s="92"/>
      <c r="O17" s="92"/>
      <c r="P17" s="92"/>
    </row>
    <row r="18" spans="1:16" x14ac:dyDescent="0.25">
      <c r="A18" s="92"/>
      <c r="B18" s="141" t="s">
        <v>1595</v>
      </c>
      <c r="C18" s="142" t="s">
        <v>1596</v>
      </c>
      <c r="D18" s="142" t="s">
        <v>1597</v>
      </c>
      <c r="E18" s="142" t="s">
        <v>1598</v>
      </c>
      <c r="F18" s="142" t="s">
        <v>1599</v>
      </c>
      <c r="G18" s="143" t="s">
        <v>1600</v>
      </c>
      <c r="H18" s="144" t="s">
        <v>1601</v>
      </c>
      <c r="I18" s="92"/>
      <c r="J18" s="92"/>
      <c r="K18" s="92"/>
      <c r="L18" s="92"/>
      <c r="M18" s="92"/>
      <c r="N18" s="92"/>
      <c r="O18" s="92"/>
      <c r="P18" s="92"/>
    </row>
    <row r="19" spans="1:16" x14ac:dyDescent="0.25">
      <c r="A19" s="92"/>
      <c r="B19" s="145" t="s">
        <v>1602</v>
      </c>
      <c r="C19" s="146">
        <v>650</v>
      </c>
      <c r="D19" s="147" t="s">
        <v>178</v>
      </c>
      <c r="E19" s="148">
        <v>44153</v>
      </c>
      <c r="F19" s="148">
        <v>46716</v>
      </c>
      <c r="G19" s="149">
        <v>1E-4</v>
      </c>
      <c r="H19" s="150" t="s">
        <v>1603</v>
      </c>
      <c r="I19" s="92"/>
      <c r="J19" s="92"/>
      <c r="K19" s="92"/>
      <c r="L19" s="92"/>
      <c r="M19" s="92"/>
      <c r="N19" s="92"/>
      <c r="O19" s="92"/>
      <c r="P19" s="92"/>
    </row>
    <row r="20" spans="1:16" x14ac:dyDescent="0.25">
      <c r="A20" s="92"/>
      <c r="B20" s="145" t="s">
        <v>1604</v>
      </c>
      <c r="C20" s="146">
        <v>600</v>
      </c>
      <c r="D20" s="147" t="s">
        <v>178</v>
      </c>
      <c r="E20" s="148">
        <v>44699</v>
      </c>
      <c r="F20" s="148">
        <v>46374</v>
      </c>
      <c r="G20" s="149">
        <v>1.4999999999999999E-2</v>
      </c>
      <c r="H20" s="150" t="s">
        <v>1603</v>
      </c>
      <c r="I20" s="92"/>
      <c r="J20" s="92"/>
      <c r="K20" s="92"/>
      <c r="L20" s="92"/>
      <c r="M20" s="92"/>
      <c r="N20" s="92"/>
      <c r="O20" s="92"/>
      <c r="P20" s="92"/>
    </row>
    <row r="21" spans="1:16" x14ac:dyDescent="0.25">
      <c r="A21" s="92"/>
      <c r="B21" s="145" t="s">
        <v>1605</v>
      </c>
      <c r="C21" s="146">
        <v>600</v>
      </c>
      <c r="D21" s="147" t="s">
        <v>178</v>
      </c>
      <c r="E21" s="148">
        <v>44972</v>
      </c>
      <c r="F21" s="148">
        <v>46919</v>
      </c>
      <c r="G21" s="149">
        <v>3.125E-2</v>
      </c>
      <c r="H21" s="150" t="s">
        <v>1603</v>
      </c>
      <c r="I21" s="92"/>
      <c r="J21" s="92"/>
      <c r="K21" s="92"/>
      <c r="L21" s="92"/>
      <c r="M21" s="92"/>
      <c r="N21" s="92"/>
      <c r="O21" s="92"/>
      <c r="P21" s="92"/>
    </row>
    <row r="22" spans="1:16" x14ac:dyDescent="0.25">
      <c r="A22" s="92"/>
      <c r="B22" s="145" t="s">
        <v>1606</v>
      </c>
      <c r="C22" s="146">
        <v>500</v>
      </c>
      <c r="D22" s="147" t="s">
        <v>178</v>
      </c>
      <c r="E22" s="148">
        <v>45245</v>
      </c>
      <c r="F22" s="148">
        <v>47133</v>
      </c>
      <c r="G22" s="149">
        <v>3.5000000000000003E-2</v>
      </c>
      <c r="H22" s="150" t="s">
        <v>1603</v>
      </c>
      <c r="I22" s="92"/>
      <c r="J22" s="92"/>
      <c r="K22" s="92"/>
      <c r="L22" s="92"/>
      <c r="M22" s="92"/>
      <c r="N22" s="92"/>
      <c r="O22" s="92"/>
      <c r="P22" s="92"/>
    </row>
    <row r="23" spans="1:16" x14ac:dyDescent="0.25">
      <c r="A23" s="92"/>
      <c r="B23" s="145"/>
      <c r="C23" s="146"/>
      <c r="D23" s="147"/>
      <c r="E23" s="148"/>
      <c r="F23" s="148"/>
      <c r="G23" s="149"/>
      <c r="H23" s="150"/>
      <c r="I23" s="92"/>
      <c r="J23" s="92"/>
      <c r="K23" s="92"/>
      <c r="L23" s="92"/>
      <c r="M23" s="92"/>
      <c r="N23" s="92"/>
      <c r="O23" s="92"/>
      <c r="P23" s="92"/>
    </row>
    <row r="24" spans="1:16" x14ac:dyDescent="0.25">
      <c r="A24" s="92"/>
      <c r="B24" s="145"/>
      <c r="C24" s="146"/>
      <c r="D24" s="147"/>
      <c r="E24" s="148"/>
      <c r="F24" s="148"/>
      <c r="G24" s="149"/>
      <c r="H24" s="150"/>
      <c r="I24" s="92"/>
      <c r="J24" s="92"/>
      <c r="K24" s="92"/>
      <c r="L24" s="92"/>
      <c r="M24" s="92"/>
      <c r="N24" s="92"/>
      <c r="O24" s="92"/>
      <c r="P24" s="92"/>
    </row>
    <row r="25" spans="1:16" ht="15.75" customHeight="1" x14ac:dyDescent="0.25">
      <c r="A25" s="92"/>
      <c r="B25" s="151"/>
      <c r="C25" s="152"/>
      <c r="D25" s="153"/>
      <c r="E25" s="154"/>
      <c r="F25" s="154"/>
      <c r="G25" s="155"/>
      <c r="H25" s="156"/>
      <c r="I25" s="92"/>
      <c r="J25" s="92"/>
      <c r="K25" s="92"/>
      <c r="L25" s="92"/>
      <c r="M25" s="92"/>
      <c r="N25" s="92"/>
      <c r="O25" s="92"/>
      <c r="P25" s="92"/>
    </row>
    <row r="26" spans="1:16" ht="15.75" customHeight="1" x14ac:dyDescent="0.25">
      <c r="A26" s="92"/>
      <c r="B26" s="92"/>
      <c r="C26" s="92"/>
      <c r="D26" s="92"/>
      <c r="E26" s="92"/>
      <c r="F26" s="92"/>
      <c r="G26" s="157"/>
      <c r="H26" s="92"/>
      <c r="I26" s="92"/>
      <c r="J26" s="92"/>
      <c r="K26" s="92"/>
      <c r="L26" s="92"/>
      <c r="M26" s="92"/>
      <c r="N26" s="92"/>
      <c r="O26" s="92"/>
      <c r="P26" s="92"/>
    </row>
    <row r="27" spans="1:16" x14ac:dyDescent="0.25">
      <c r="A27" s="92"/>
      <c r="B27" s="158"/>
      <c r="C27" s="159" t="s">
        <v>1596</v>
      </c>
      <c r="D27" s="92"/>
      <c r="E27" s="92"/>
      <c r="F27" s="92"/>
      <c r="G27" s="157"/>
      <c r="H27" s="92"/>
      <c r="I27" s="92"/>
      <c r="J27" s="92"/>
      <c r="K27" s="92"/>
      <c r="L27" s="92"/>
      <c r="M27" s="92"/>
      <c r="N27" s="92"/>
      <c r="O27" s="92"/>
      <c r="P27" s="92"/>
    </row>
    <row r="28" spans="1:16" x14ac:dyDescent="0.25">
      <c r="A28" s="92"/>
      <c r="B28" s="128" t="s">
        <v>1607</v>
      </c>
      <c r="C28" s="160"/>
      <c r="D28" s="92"/>
      <c r="E28" s="92"/>
      <c r="F28" s="92"/>
      <c r="G28" s="92"/>
      <c r="H28" s="92"/>
      <c r="I28" s="92"/>
      <c r="J28" s="92"/>
      <c r="K28" s="92"/>
      <c r="L28" s="92"/>
      <c r="M28" s="92"/>
      <c r="N28" s="92"/>
      <c r="O28" s="92"/>
      <c r="P28" s="92"/>
    </row>
    <row r="29" spans="1:16" x14ac:dyDescent="0.25">
      <c r="A29" s="92"/>
      <c r="B29" s="161" t="s">
        <v>1608</v>
      </c>
      <c r="C29" s="162">
        <v>2350</v>
      </c>
      <c r="D29" s="92"/>
      <c r="E29" s="92"/>
      <c r="F29" s="92"/>
      <c r="G29" s="92"/>
      <c r="H29" s="92"/>
      <c r="I29" s="92"/>
      <c r="J29" s="92"/>
      <c r="K29" s="92"/>
      <c r="L29" s="92"/>
      <c r="M29" s="92"/>
      <c r="N29" s="92"/>
      <c r="O29" s="92"/>
      <c r="P29" s="92"/>
    </row>
    <row r="30" spans="1:16" ht="15.75" customHeight="1" x14ac:dyDescent="0.25">
      <c r="A30" s="92"/>
      <c r="B30" s="130" t="s">
        <v>1609</v>
      </c>
      <c r="C30" s="163"/>
      <c r="D30" s="92"/>
      <c r="E30" s="92"/>
      <c r="F30" s="92"/>
      <c r="G30" s="92"/>
      <c r="H30" s="92"/>
      <c r="I30" s="92"/>
      <c r="J30" s="92"/>
      <c r="K30" s="92"/>
      <c r="L30" s="92"/>
      <c r="M30" s="92"/>
      <c r="N30" s="92"/>
      <c r="O30" s="92"/>
      <c r="P30" s="92"/>
    </row>
    <row r="31" spans="1:16" ht="15.75" customHeight="1" x14ac:dyDescent="0.25">
      <c r="A31" s="92"/>
      <c r="B31" s="92"/>
      <c r="C31" s="92"/>
      <c r="D31" s="92"/>
      <c r="E31" s="92"/>
      <c r="F31" s="92"/>
      <c r="G31" s="92"/>
      <c r="H31" s="92"/>
      <c r="I31" s="92"/>
      <c r="J31" s="92"/>
      <c r="K31" s="92"/>
      <c r="L31" s="92"/>
      <c r="M31" s="92"/>
      <c r="N31" s="92"/>
      <c r="O31" s="92"/>
      <c r="P31" s="92"/>
    </row>
    <row r="32" spans="1:16" x14ac:dyDescent="0.25">
      <c r="A32" s="92"/>
      <c r="B32" s="164" t="s">
        <v>1610</v>
      </c>
      <c r="C32" s="165">
        <f>YEAR(C8)-1</f>
        <v>2024</v>
      </c>
      <c r="D32" s="165">
        <f>YEAR(C8)</f>
        <v>2025</v>
      </c>
      <c r="E32" s="165">
        <f>YEAR(C8)+1</f>
        <v>2026</v>
      </c>
      <c r="F32" s="165">
        <f>YEAR(C8)+2</f>
        <v>2027</v>
      </c>
      <c r="G32" s="165">
        <f>YEAR(C8)+3</f>
        <v>2028</v>
      </c>
      <c r="H32" s="165">
        <f>YEAR(C8)+4</f>
        <v>2029</v>
      </c>
      <c r="I32" s="165">
        <f>YEAR(C8)+5</f>
        <v>2030</v>
      </c>
      <c r="J32" s="165">
        <f>YEAR(C8)+6</f>
        <v>2031</v>
      </c>
      <c r="K32" s="165">
        <f>YEAR(C8)+7</f>
        <v>2032</v>
      </c>
      <c r="L32" s="165">
        <f>YEAR(C8)+8</f>
        <v>2033</v>
      </c>
      <c r="M32" s="166" t="str">
        <f>YEAR(C8)+9 &amp; " -"</f>
        <v>2034 -</v>
      </c>
      <c r="N32" s="167" t="s">
        <v>1611</v>
      </c>
      <c r="O32" s="92"/>
      <c r="P32" s="92"/>
    </row>
    <row r="33" spans="1:16" ht="15.75" customHeight="1" x14ac:dyDescent="0.25">
      <c r="A33" s="92"/>
      <c r="B33" s="151" t="s">
        <v>269</v>
      </c>
      <c r="C33" s="152"/>
      <c r="D33" s="152"/>
      <c r="E33" s="152">
        <v>600</v>
      </c>
      <c r="F33" s="152">
        <v>650</v>
      </c>
      <c r="G33" s="152">
        <v>600</v>
      </c>
      <c r="H33" s="152">
        <v>500</v>
      </c>
      <c r="I33" s="152"/>
      <c r="J33" s="152"/>
      <c r="K33" s="152"/>
      <c r="L33" s="152"/>
      <c r="M33" s="168"/>
      <c r="N33" s="169">
        <f>+SUM(C33:M33)</f>
        <v>2350</v>
      </c>
      <c r="O33" s="92"/>
      <c r="P33" s="92"/>
    </row>
    <row r="34" spans="1:16" x14ac:dyDescent="0.25">
      <c r="A34" s="92"/>
      <c r="B34" s="92"/>
      <c r="C34" s="92"/>
      <c r="D34" s="92"/>
      <c r="E34" s="92"/>
      <c r="F34" s="92"/>
      <c r="G34" s="92"/>
      <c r="H34" s="92"/>
      <c r="I34" s="92"/>
      <c r="J34" s="92"/>
      <c r="K34" s="92"/>
      <c r="L34" s="92"/>
      <c r="M34" s="92"/>
      <c r="N34" s="92"/>
      <c r="O34" s="92"/>
      <c r="P34" s="92"/>
    </row>
    <row r="35" spans="1:16" ht="18.75" customHeight="1" x14ac:dyDescent="0.3">
      <c r="A35" s="92"/>
      <c r="B35" s="125" t="s">
        <v>1612</v>
      </c>
      <c r="C35" s="92"/>
      <c r="D35" s="92"/>
      <c r="E35" s="92"/>
      <c r="F35" s="92"/>
      <c r="G35" s="92"/>
      <c r="H35" s="92"/>
      <c r="I35" s="92"/>
      <c r="J35" s="92"/>
      <c r="K35" s="92"/>
      <c r="L35" s="92"/>
      <c r="M35" s="92"/>
      <c r="N35" s="92"/>
      <c r="O35" s="92"/>
      <c r="P35" s="92"/>
    </row>
    <row r="36" spans="1:16" ht="15.75" customHeight="1" x14ac:dyDescent="0.25">
      <c r="A36" s="170"/>
      <c r="B36" s="170"/>
      <c r="C36" s="170"/>
      <c r="D36" s="170"/>
      <c r="E36" s="170"/>
      <c r="F36" s="170"/>
      <c r="G36" s="170"/>
      <c r="H36" s="170"/>
      <c r="I36" s="170"/>
      <c r="J36" s="170"/>
      <c r="K36" s="170"/>
      <c r="L36" s="170"/>
      <c r="M36" s="170"/>
      <c r="N36" s="170"/>
      <c r="O36" s="170"/>
      <c r="P36" s="170"/>
    </row>
    <row r="37" spans="1:16" x14ac:dyDescent="0.25">
      <c r="A37" s="170"/>
      <c r="B37" s="171" t="s">
        <v>1613</v>
      </c>
      <c r="C37" s="172" t="s">
        <v>1614</v>
      </c>
      <c r="D37" s="173" t="s">
        <v>1615</v>
      </c>
      <c r="E37" s="92"/>
      <c r="F37" s="171" t="s">
        <v>1616</v>
      </c>
      <c r="G37" s="174"/>
      <c r="H37" s="175"/>
      <c r="I37" s="176"/>
      <c r="J37" s="170"/>
      <c r="K37" s="170"/>
      <c r="L37" s="170"/>
      <c r="M37" s="170"/>
      <c r="N37" s="170"/>
      <c r="O37" s="170"/>
      <c r="P37" s="170"/>
    </row>
    <row r="38" spans="1:16" x14ac:dyDescent="0.25">
      <c r="A38" s="170"/>
      <c r="B38" s="177" t="s">
        <v>1617</v>
      </c>
      <c r="C38" s="178">
        <v>3008.0149999999999</v>
      </c>
      <c r="D38" s="179">
        <v>1</v>
      </c>
      <c r="E38" s="92"/>
      <c r="F38" s="177" t="s">
        <v>1618</v>
      </c>
      <c r="G38" s="92"/>
      <c r="H38" s="180"/>
      <c r="I38" s="181">
        <v>39838</v>
      </c>
      <c r="J38" s="170"/>
      <c r="K38" s="170"/>
      <c r="L38" s="170"/>
      <c r="M38" s="170"/>
      <c r="N38" s="170"/>
      <c r="O38" s="170"/>
      <c r="P38" s="170"/>
    </row>
    <row r="39" spans="1:16" x14ac:dyDescent="0.25">
      <c r="A39" s="170"/>
      <c r="B39" s="177" t="s">
        <v>1619</v>
      </c>
      <c r="C39" s="178">
        <v>0</v>
      </c>
      <c r="D39" s="179">
        <v>0</v>
      </c>
      <c r="E39" s="92"/>
      <c r="F39" s="177" t="s">
        <v>1620</v>
      </c>
      <c r="G39" s="92"/>
      <c r="H39" s="180"/>
      <c r="I39" s="181">
        <v>35037</v>
      </c>
      <c r="J39" s="170"/>
      <c r="K39" s="170"/>
      <c r="L39" s="170"/>
      <c r="M39" s="170"/>
      <c r="N39" s="170"/>
      <c r="O39" s="170"/>
      <c r="P39" s="170"/>
    </row>
    <row r="40" spans="1:16" x14ac:dyDescent="0.25">
      <c r="A40" s="170"/>
      <c r="B40" s="161" t="s">
        <v>267</v>
      </c>
      <c r="C40" s="182">
        <v>0</v>
      </c>
      <c r="D40" s="183">
        <v>0</v>
      </c>
      <c r="E40" s="92"/>
      <c r="F40" s="177" t="s">
        <v>1621</v>
      </c>
      <c r="G40" s="92"/>
      <c r="H40" s="180"/>
      <c r="I40" s="181">
        <v>34368</v>
      </c>
      <c r="J40" s="170"/>
      <c r="K40" s="170"/>
      <c r="L40" s="170"/>
      <c r="M40" s="170"/>
      <c r="N40" s="170"/>
      <c r="O40" s="170"/>
      <c r="P40" s="170"/>
    </row>
    <row r="41" spans="1:16" ht="15.75" customHeight="1" x14ac:dyDescent="0.25">
      <c r="A41" s="170"/>
      <c r="B41" s="128" t="s">
        <v>1622</v>
      </c>
      <c r="C41" s="178">
        <v>2931.172</v>
      </c>
      <c r="D41" s="179">
        <v>0.97445000000000004</v>
      </c>
      <c r="E41" s="92"/>
      <c r="F41" s="184" t="s">
        <v>1623</v>
      </c>
      <c r="G41" s="136"/>
      <c r="H41" s="185"/>
      <c r="I41" s="186">
        <v>75506</v>
      </c>
      <c r="J41" s="170"/>
      <c r="K41" s="170"/>
      <c r="L41" s="170"/>
      <c r="M41" s="170"/>
      <c r="N41" s="170"/>
      <c r="O41" s="170"/>
      <c r="P41" s="170"/>
    </row>
    <row r="42" spans="1:16" x14ac:dyDescent="0.25">
      <c r="A42" s="170"/>
      <c r="B42" s="177" t="s">
        <v>1624</v>
      </c>
      <c r="C42" s="182">
        <v>0</v>
      </c>
      <c r="D42" s="183">
        <v>0</v>
      </c>
      <c r="E42" s="92"/>
      <c r="F42" s="92"/>
      <c r="G42" s="92"/>
      <c r="H42" s="92"/>
      <c r="I42" s="170"/>
      <c r="J42" s="170"/>
      <c r="K42" s="170"/>
      <c r="L42" s="170"/>
      <c r="M42" s="170"/>
      <c r="N42" s="170"/>
      <c r="O42" s="170"/>
      <c r="P42" s="170"/>
    </row>
    <row r="43" spans="1:16" ht="15.75" customHeight="1" x14ac:dyDescent="0.25">
      <c r="A43" s="170"/>
      <c r="B43" s="130" t="s">
        <v>1625</v>
      </c>
      <c r="C43" s="187">
        <v>3008.01</v>
      </c>
      <c r="D43" s="188"/>
      <c r="E43" s="92"/>
      <c r="F43" s="180"/>
      <c r="G43" s="170"/>
      <c r="H43" s="189"/>
      <c r="I43" s="170"/>
      <c r="J43" s="170"/>
      <c r="K43" s="170"/>
      <c r="L43" s="170"/>
      <c r="M43" s="170"/>
      <c r="N43" s="170"/>
      <c r="O43" s="170"/>
      <c r="P43" s="170"/>
    </row>
    <row r="44" spans="1:16" x14ac:dyDescent="0.25">
      <c r="A44" s="170"/>
      <c r="B44" s="92"/>
      <c r="C44" s="92"/>
      <c r="D44" s="92"/>
      <c r="E44" s="92"/>
      <c r="F44" s="92"/>
      <c r="G44" s="92"/>
      <c r="H44" s="180"/>
      <c r="I44" s="190"/>
      <c r="J44" s="170"/>
      <c r="K44" s="170"/>
      <c r="L44" s="170"/>
      <c r="M44" s="170"/>
      <c r="N44" s="170"/>
      <c r="O44" s="170"/>
      <c r="P44" s="170"/>
    </row>
    <row r="45" spans="1:16" x14ac:dyDescent="0.25">
      <c r="A45" s="170"/>
      <c r="B45" s="137" t="s">
        <v>1626</v>
      </c>
      <c r="C45" s="92"/>
      <c r="D45" s="92"/>
      <c r="E45" s="92"/>
      <c r="F45" s="92"/>
      <c r="G45" s="92"/>
      <c r="H45" s="180"/>
      <c r="I45" s="190"/>
      <c r="J45" s="170"/>
      <c r="K45" s="170"/>
      <c r="L45" s="170"/>
      <c r="M45" s="170"/>
      <c r="N45" s="170"/>
      <c r="O45" s="170"/>
      <c r="P45" s="170"/>
    </row>
    <row r="46" spans="1:16" ht="15.75" customHeight="1" x14ac:dyDescent="0.25">
      <c r="A46" s="170"/>
      <c r="B46" s="92"/>
      <c r="C46" s="92"/>
      <c r="D46" s="92"/>
      <c r="E46" s="92"/>
      <c r="F46" s="92"/>
      <c r="G46" s="92"/>
      <c r="H46" s="92"/>
      <c r="I46" s="170"/>
      <c r="J46" s="170"/>
      <c r="K46" s="191"/>
      <c r="L46" s="170"/>
      <c r="M46" s="170"/>
      <c r="N46" s="170"/>
      <c r="O46" s="170"/>
      <c r="P46" s="170"/>
    </row>
    <row r="47" spans="1:16" ht="15.75" customHeight="1" x14ac:dyDescent="0.25">
      <c r="A47" s="170"/>
      <c r="B47" s="192" t="s">
        <v>1627</v>
      </c>
      <c r="C47" s="193"/>
      <c r="D47" s="192" t="s">
        <v>1628</v>
      </c>
      <c r="E47" s="134"/>
      <c r="F47" s="134"/>
      <c r="G47" s="134"/>
      <c r="H47" s="134"/>
      <c r="I47" s="135"/>
      <c r="J47" s="170"/>
      <c r="K47" s="170"/>
      <c r="L47" s="170"/>
      <c r="M47" s="170"/>
      <c r="N47" s="170"/>
      <c r="O47" s="170"/>
      <c r="P47" s="170"/>
    </row>
    <row r="48" spans="1:16" ht="15.75" customHeight="1" x14ac:dyDescent="0.25">
      <c r="A48" s="170"/>
      <c r="B48" s="170"/>
      <c r="C48" s="170"/>
      <c r="D48" s="170"/>
      <c r="E48" s="170"/>
      <c r="F48" s="170"/>
      <c r="G48" s="170"/>
      <c r="H48" s="170"/>
      <c r="I48" s="170"/>
      <c r="J48" s="170"/>
      <c r="K48" s="194"/>
      <c r="L48" s="195"/>
      <c r="M48" s="194"/>
      <c r="N48" s="170"/>
      <c r="O48" s="170"/>
      <c r="P48" s="170"/>
    </row>
    <row r="49" spans="1:16" ht="15.75" customHeight="1" x14ac:dyDescent="0.25">
      <c r="A49" s="170"/>
      <c r="B49" s="196" t="s">
        <v>1629</v>
      </c>
      <c r="C49" s="197" t="s">
        <v>1614</v>
      </c>
      <c r="D49" s="198" t="s">
        <v>1615</v>
      </c>
      <c r="E49" s="170"/>
      <c r="F49" s="199" t="s">
        <v>1630</v>
      </c>
      <c r="G49" s="172"/>
      <c r="H49" s="172" t="s">
        <v>1614</v>
      </c>
      <c r="I49" s="173" t="s">
        <v>1615</v>
      </c>
      <c r="J49" s="170"/>
      <c r="K49" s="194"/>
      <c r="L49" s="195"/>
      <c r="M49" s="200"/>
      <c r="N49" s="201"/>
      <c r="O49" s="202"/>
      <c r="P49" s="203"/>
    </row>
    <row r="50" spans="1:16" x14ac:dyDescent="0.25">
      <c r="A50" s="170"/>
      <c r="B50" s="204" t="s">
        <v>854</v>
      </c>
      <c r="C50" s="205">
        <v>9.1740000000000002E-2</v>
      </c>
      <c r="D50" s="206">
        <v>3.0000000000000001E-5</v>
      </c>
      <c r="E50" s="170"/>
      <c r="F50" s="128" t="s">
        <v>1631</v>
      </c>
      <c r="G50" s="180"/>
      <c r="H50" s="178">
        <v>1627.9982299999999</v>
      </c>
      <c r="I50" s="207">
        <v>0.54122000000000003</v>
      </c>
      <c r="J50" s="170"/>
      <c r="K50" s="194"/>
      <c r="L50" s="194"/>
      <c r="M50" s="200"/>
      <c r="N50" s="201"/>
      <c r="O50" s="202"/>
      <c r="P50" s="203"/>
    </row>
    <row r="51" spans="1:16" x14ac:dyDescent="0.25">
      <c r="A51" s="170"/>
      <c r="B51" s="208" t="s">
        <v>856</v>
      </c>
      <c r="C51" s="178">
        <v>120.40065</v>
      </c>
      <c r="D51" s="207">
        <v>4.0030000000000003E-2</v>
      </c>
      <c r="E51" s="170"/>
      <c r="F51" s="128" t="s">
        <v>1632</v>
      </c>
      <c r="G51" s="180"/>
      <c r="H51" s="178">
        <v>1033.57475</v>
      </c>
      <c r="I51" s="207">
        <v>0.34361000000000003</v>
      </c>
      <c r="J51" s="170"/>
      <c r="K51" s="194"/>
      <c r="L51" s="194"/>
      <c r="M51" s="200"/>
      <c r="N51" s="201"/>
      <c r="O51" s="202"/>
      <c r="P51" s="203"/>
    </row>
    <row r="52" spans="1:16" x14ac:dyDescent="0.25">
      <c r="A52" s="170"/>
      <c r="B52" s="208" t="s">
        <v>858</v>
      </c>
      <c r="C52" s="178">
        <v>12.96824</v>
      </c>
      <c r="D52" s="207">
        <v>4.3099999999999996E-3</v>
      </c>
      <c r="E52" s="170"/>
      <c r="F52" s="128" t="s">
        <v>1633</v>
      </c>
      <c r="G52" s="180"/>
      <c r="H52" s="178">
        <v>289.31878999999998</v>
      </c>
      <c r="I52" s="207">
        <v>9.6180000000000002E-2</v>
      </c>
      <c r="J52" s="170"/>
      <c r="K52" s="194"/>
      <c r="L52" s="194"/>
      <c r="M52" s="200"/>
      <c r="N52" s="201"/>
      <c r="O52" s="202"/>
      <c r="P52" s="203"/>
    </row>
    <row r="53" spans="1:16" x14ac:dyDescent="0.25">
      <c r="A53" s="170"/>
      <c r="B53" s="208" t="s">
        <v>860</v>
      </c>
      <c r="C53" s="178">
        <v>84.741699999999994</v>
      </c>
      <c r="D53" s="207">
        <v>2.8170000000000001E-2</v>
      </c>
      <c r="E53" s="170"/>
      <c r="F53" s="128" t="s">
        <v>725</v>
      </c>
      <c r="G53" s="180"/>
      <c r="H53" s="178">
        <v>0</v>
      </c>
      <c r="I53" s="207" t="s">
        <v>1615</v>
      </c>
      <c r="J53" s="170"/>
      <c r="K53" s="209"/>
      <c r="L53" s="210"/>
      <c r="M53" s="200"/>
      <c r="N53" s="201"/>
      <c r="O53" s="202"/>
      <c r="P53" s="203"/>
    </row>
    <row r="54" spans="1:16" x14ac:dyDescent="0.25">
      <c r="A54" s="170"/>
      <c r="B54" s="208" t="s">
        <v>862</v>
      </c>
      <c r="C54" s="178">
        <v>0</v>
      </c>
      <c r="D54" s="207" t="s">
        <v>1615</v>
      </c>
      <c r="E54" s="170"/>
      <c r="F54" s="128" t="s">
        <v>1634</v>
      </c>
      <c r="G54" s="180"/>
      <c r="H54" s="178">
        <v>57.123089999999998</v>
      </c>
      <c r="I54" s="207">
        <v>1.899E-2</v>
      </c>
      <c r="J54" s="170"/>
      <c r="K54" s="194"/>
      <c r="L54" s="194"/>
      <c r="M54" s="211"/>
      <c r="N54" s="201"/>
      <c r="O54" s="202"/>
      <c r="P54" s="203"/>
    </row>
    <row r="55" spans="1:16" x14ac:dyDescent="0.25">
      <c r="A55" s="170"/>
      <c r="B55" s="208" t="s">
        <v>864</v>
      </c>
      <c r="C55" s="178">
        <v>4.7038099999999998</v>
      </c>
      <c r="D55" s="207">
        <v>1.56E-3</v>
      </c>
      <c r="E55" s="170"/>
      <c r="F55" s="128" t="s">
        <v>1635</v>
      </c>
      <c r="G55" s="180"/>
      <c r="H55" s="178">
        <v>0</v>
      </c>
      <c r="I55" s="207" t="s">
        <v>1615</v>
      </c>
      <c r="J55" s="170"/>
      <c r="K55" s="194"/>
      <c r="L55" s="194"/>
      <c r="M55" s="211"/>
      <c r="N55" s="201"/>
      <c r="O55" s="202"/>
      <c r="P55" s="203"/>
    </row>
    <row r="56" spans="1:16" x14ac:dyDescent="0.25">
      <c r="A56" s="170"/>
      <c r="B56" s="208" t="s">
        <v>866</v>
      </c>
      <c r="C56" s="178">
        <v>128.47387000000001</v>
      </c>
      <c r="D56" s="207">
        <v>4.2709999999999998E-2</v>
      </c>
      <c r="E56" s="170"/>
      <c r="F56" s="161"/>
      <c r="G56" s="212"/>
      <c r="H56" s="182"/>
      <c r="I56" s="183"/>
      <c r="J56" s="170"/>
      <c r="K56" s="194"/>
      <c r="L56" s="195"/>
      <c r="M56" s="190"/>
      <c r="N56" s="201"/>
      <c r="O56" s="202"/>
      <c r="P56" s="203"/>
    </row>
    <row r="57" spans="1:16" ht="15.75" customHeight="1" x14ac:dyDescent="0.25">
      <c r="A57" s="170"/>
      <c r="B57" s="208" t="s">
        <v>868</v>
      </c>
      <c r="C57" s="178">
        <v>94.708950000000002</v>
      </c>
      <c r="D57" s="207">
        <v>3.1489999999999997E-2</v>
      </c>
      <c r="E57" s="170"/>
      <c r="F57" s="130" t="s">
        <v>1611</v>
      </c>
      <c r="G57" s="185"/>
      <c r="H57" s="187">
        <f>SUM(H50:H55)</f>
        <v>3008.0148599999998</v>
      </c>
      <c r="I57" s="188">
        <f>SUM(I50:I55)</f>
        <v>1</v>
      </c>
      <c r="J57" s="170"/>
      <c r="K57" s="194"/>
      <c r="L57" s="195"/>
      <c r="M57" s="190"/>
      <c r="N57" s="201"/>
      <c r="O57" s="202"/>
      <c r="P57" s="203"/>
    </row>
    <row r="58" spans="1:16" x14ac:dyDescent="0.25">
      <c r="A58" s="170"/>
      <c r="B58" s="208" t="s">
        <v>870</v>
      </c>
      <c r="C58" s="178">
        <v>29.116790000000002</v>
      </c>
      <c r="D58" s="207">
        <v>9.6799999999999994E-3</v>
      </c>
      <c r="E58" s="170"/>
      <c r="F58" s="170"/>
      <c r="G58" s="170"/>
      <c r="H58" s="170"/>
      <c r="I58" s="170"/>
      <c r="J58" s="170"/>
      <c r="K58" s="194"/>
      <c r="L58" s="194"/>
      <c r="M58" s="190"/>
      <c r="N58" s="201"/>
      <c r="O58" s="202"/>
      <c r="P58" s="203"/>
    </row>
    <row r="59" spans="1:16" x14ac:dyDescent="0.25">
      <c r="A59" s="170"/>
      <c r="B59" s="208" t="s">
        <v>872</v>
      </c>
      <c r="C59" s="178">
        <v>74.145390000000006</v>
      </c>
      <c r="D59" s="207">
        <v>2.4649999999999998E-2</v>
      </c>
      <c r="E59" s="170"/>
      <c r="F59" s="170"/>
      <c r="G59" s="190"/>
      <c r="H59" s="213"/>
      <c r="I59" s="170"/>
      <c r="J59" s="170"/>
      <c r="K59" s="170"/>
      <c r="L59" s="170"/>
      <c r="M59" s="190"/>
      <c r="N59" s="201"/>
      <c r="O59" s="202"/>
      <c r="P59" s="203"/>
    </row>
    <row r="60" spans="1:16" x14ac:dyDescent="0.25">
      <c r="A60" s="170"/>
      <c r="B60" s="208" t="s">
        <v>874</v>
      </c>
      <c r="C60" s="178">
        <v>76.859459999999999</v>
      </c>
      <c r="D60" s="207">
        <v>2.555E-2</v>
      </c>
      <c r="E60" s="170"/>
      <c r="F60" s="170"/>
      <c r="G60" s="190"/>
      <c r="H60" s="213"/>
      <c r="I60" s="170"/>
      <c r="J60" s="170"/>
      <c r="K60" s="170"/>
      <c r="L60" s="170"/>
      <c r="M60" s="190"/>
      <c r="N60" s="201"/>
      <c r="O60" s="202"/>
      <c r="P60" s="203"/>
    </row>
    <row r="61" spans="1:16" x14ac:dyDescent="0.25">
      <c r="A61" s="170"/>
      <c r="B61" s="208" t="s">
        <v>876</v>
      </c>
      <c r="C61" s="178">
        <v>44.581960000000002</v>
      </c>
      <c r="D61" s="207">
        <v>1.482E-2</v>
      </c>
      <c r="E61" s="170"/>
      <c r="F61" s="170"/>
      <c r="G61" s="190"/>
      <c r="H61" s="213"/>
      <c r="I61" s="170"/>
      <c r="J61" s="170"/>
      <c r="K61" s="170"/>
      <c r="L61" s="170"/>
      <c r="M61" s="190"/>
      <c r="N61" s="201"/>
      <c r="O61" s="202"/>
      <c r="P61" s="203"/>
    </row>
    <row r="62" spans="1:16" x14ac:dyDescent="0.25">
      <c r="A62" s="170"/>
      <c r="B62" s="208" t="s">
        <v>878</v>
      </c>
      <c r="C62" s="178">
        <v>103.44289000000001</v>
      </c>
      <c r="D62" s="207">
        <v>3.4389999999999997E-2</v>
      </c>
      <c r="E62" s="170"/>
      <c r="F62" s="170"/>
      <c r="G62" s="190"/>
      <c r="H62" s="201"/>
      <c r="I62" s="170"/>
      <c r="J62" s="170"/>
      <c r="K62" s="170"/>
      <c r="L62" s="170"/>
      <c r="M62" s="211"/>
      <c r="N62" s="201"/>
      <c r="O62" s="202"/>
      <c r="P62" s="203"/>
    </row>
    <row r="63" spans="1:16" x14ac:dyDescent="0.25">
      <c r="A63" s="170"/>
      <c r="B63" s="208" t="s">
        <v>880</v>
      </c>
      <c r="C63" s="178">
        <v>372.44394</v>
      </c>
      <c r="D63" s="207">
        <v>0.12382</v>
      </c>
      <c r="E63" s="170"/>
      <c r="F63" s="170"/>
      <c r="G63" s="190"/>
      <c r="H63" s="213"/>
      <c r="I63" s="170"/>
      <c r="J63" s="170"/>
      <c r="K63" s="170"/>
      <c r="L63" s="170"/>
      <c r="M63" s="211"/>
      <c r="N63" s="201"/>
      <c r="O63" s="202"/>
      <c r="P63" s="203"/>
    </row>
    <row r="64" spans="1:16" x14ac:dyDescent="0.25">
      <c r="A64" s="170"/>
      <c r="B64" s="208" t="s">
        <v>882</v>
      </c>
      <c r="C64" s="178">
        <v>35.393720000000002</v>
      </c>
      <c r="D64" s="207">
        <v>1.1769999999999999E-2</v>
      </c>
      <c r="E64" s="170"/>
      <c r="F64" s="170"/>
      <c r="G64" s="190"/>
      <c r="H64" s="214"/>
      <c r="I64" s="214"/>
      <c r="J64" s="170"/>
      <c r="K64" s="170"/>
      <c r="L64" s="190"/>
      <c r="M64" s="211"/>
      <c r="N64" s="201"/>
      <c r="O64" s="202"/>
      <c r="P64" s="203"/>
    </row>
    <row r="65" spans="1:16" x14ac:dyDescent="0.25">
      <c r="A65" s="170"/>
      <c r="B65" s="208" t="s">
        <v>884</v>
      </c>
      <c r="C65" s="178">
        <v>218.55399</v>
      </c>
      <c r="D65" s="207">
        <v>7.2660000000000002E-2</v>
      </c>
      <c r="E65" s="170"/>
      <c r="F65" s="190"/>
      <c r="G65" s="190"/>
      <c r="H65" s="214"/>
      <c r="I65" s="214"/>
      <c r="J65" s="170"/>
      <c r="K65" s="170"/>
      <c r="L65" s="170"/>
      <c r="M65" s="211"/>
      <c r="N65" s="201"/>
      <c r="O65" s="202"/>
      <c r="P65" s="203"/>
    </row>
    <row r="66" spans="1:16" x14ac:dyDescent="0.25">
      <c r="A66" s="170"/>
      <c r="B66" s="208" t="s">
        <v>886</v>
      </c>
      <c r="C66" s="178">
        <v>157.78201999999999</v>
      </c>
      <c r="D66" s="207">
        <v>5.2449999999999997E-2</v>
      </c>
      <c r="E66" s="170"/>
      <c r="F66" s="170"/>
      <c r="G66" s="190"/>
      <c r="H66" s="214"/>
      <c r="I66" s="214"/>
      <c r="J66" s="170"/>
      <c r="K66" s="170"/>
      <c r="L66" s="190"/>
      <c r="M66" s="211"/>
      <c r="N66" s="201"/>
      <c r="O66" s="202"/>
      <c r="P66" s="203"/>
    </row>
    <row r="67" spans="1:16" x14ac:dyDescent="0.25">
      <c r="A67" s="170"/>
      <c r="B67" s="208" t="s">
        <v>888</v>
      </c>
      <c r="C67" s="178">
        <v>486.82445999999999</v>
      </c>
      <c r="D67" s="207">
        <v>0.16184000000000001</v>
      </c>
      <c r="E67" s="170"/>
      <c r="F67" s="170"/>
      <c r="G67" s="190"/>
      <c r="H67" s="213"/>
      <c r="I67" s="170"/>
      <c r="J67" s="170"/>
      <c r="K67" s="170"/>
      <c r="L67" s="190"/>
      <c r="M67" s="211"/>
      <c r="N67" s="201"/>
      <c r="O67" s="202"/>
      <c r="P67" s="203"/>
    </row>
    <row r="68" spans="1:16" x14ac:dyDescent="0.25">
      <c r="A68" s="170"/>
      <c r="B68" s="208" t="s">
        <v>890</v>
      </c>
      <c r="C68" s="178">
        <v>372.23334999999997</v>
      </c>
      <c r="D68" s="207">
        <v>0.12375</v>
      </c>
      <c r="E68" s="170"/>
      <c r="F68" s="170"/>
      <c r="G68" s="190"/>
      <c r="H68" s="214"/>
      <c r="I68" s="170"/>
      <c r="J68" s="170"/>
      <c r="K68" s="170"/>
      <c r="L68" s="170"/>
      <c r="M68" s="211"/>
      <c r="N68" s="201"/>
      <c r="O68" s="202"/>
      <c r="P68" s="203"/>
    </row>
    <row r="69" spans="1:16" ht="15.75" customHeight="1" x14ac:dyDescent="0.25">
      <c r="A69" s="170"/>
      <c r="B69" s="215" t="s">
        <v>892</v>
      </c>
      <c r="C69" s="187">
        <v>590.54792999999995</v>
      </c>
      <c r="D69" s="216">
        <v>0.19631999999999999</v>
      </c>
      <c r="E69" s="170"/>
      <c r="F69" s="170"/>
      <c r="G69" s="190"/>
      <c r="H69" s="214"/>
      <c r="I69" s="170"/>
      <c r="J69" s="170"/>
      <c r="K69" s="170"/>
      <c r="L69" s="170"/>
      <c r="M69" s="170"/>
      <c r="N69" s="170"/>
      <c r="O69" s="170"/>
      <c r="P69" s="170"/>
    </row>
    <row r="70" spans="1:16" ht="15.75" customHeight="1" x14ac:dyDescent="0.25">
      <c r="A70" s="170"/>
      <c r="B70" s="130" t="s">
        <v>1611</v>
      </c>
      <c r="C70" s="187">
        <f>SUM(C50:C69)</f>
        <v>3008.0148600000002</v>
      </c>
      <c r="D70" s="188">
        <f>SUM(D50:D69)</f>
        <v>1</v>
      </c>
      <c r="E70" s="170"/>
      <c r="F70" s="170"/>
      <c r="G70" s="190"/>
      <c r="H70" s="214"/>
      <c r="I70" s="170"/>
      <c r="J70" s="170"/>
      <c r="K70" s="170"/>
      <c r="L70" s="170"/>
      <c r="M70" s="170"/>
      <c r="N70" s="170"/>
      <c r="O70" s="170"/>
      <c r="P70" s="170"/>
    </row>
    <row r="71" spans="1:16" ht="15.75" customHeight="1" x14ac:dyDescent="0.25">
      <c r="A71" s="170"/>
      <c r="B71" s="170"/>
      <c r="C71" s="170"/>
      <c r="D71" s="170"/>
      <c r="E71" s="170"/>
      <c r="F71" s="170"/>
      <c r="G71" s="190"/>
      <c r="H71" s="213"/>
      <c r="I71" s="170"/>
      <c r="J71" s="170"/>
      <c r="K71" s="170"/>
      <c r="L71" s="170"/>
      <c r="M71" s="170"/>
      <c r="N71" s="170"/>
      <c r="O71" s="170"/>
      <c r="P71" s="170"/>
    </row>
    <row r="72" spans="1:16" x14ac:dyDescent="0.25">
      <c r="A72" s="170"/>
      <c r="B72" s="217" t="s">
        <v>1636</v>
      </c>
      <c r="C72" s="172" t="s">
        <v>1614</v>
      </c>
      <c r="D72" s="173" t="s">
        <v>1615</v>
      </c>
      <c r="E72" s="170"/>
      <c r="F72" s="171" t="s">
        <v>1637</v>
      </c>
      <c r="G72" s="175"/>
      <c r="H72" s="172" t="s">
        <v>1614</v>
      </c>
      <c r="I72" s="173" t="s">
        <v>1615</v>
      </c>
      <c r="J72" s="218"/>
      <c r="K72" s="170"/>
      <c r="L72" s="170"/>
      <c r="M72" s="170"/>
      <c r="N72" s="170"/>
      <c r="O72" s="170"/>
      <c r="P72" s="170"/>
    </row>
    <row r="73" spans="1:16" x14ac:dyDescent="0.25">
      <c r="A73" s="170"/>
      <c r="B73" s="219" t="s">
        <v>1638</v>
      </c>
      <c r="C73" s="178">
        <v>2687.20163</v>
      </c>
      <c r="D73" s="220">
        <v>0.89334999999999998</v>
      </c>
      <c r="E73" s="170"/>
      <c r="F73" s="128" t="s">
        <v>1639</v>
      </c>
      <c r="G73" s="92"/>
      <c r="H73" s="178">
        <v>2971.4411</v>
      </c>
      <c r="I73" s="207">
        <v>0.98784000000000005</v>
      </c>
      <c r="J73" s="170"/>
      <c r="K73" s="221"/>
      <c r="L73" s="170"/>
      <c r="M73" s="170"/>
      <c r="N73" s="170"/>
      <c r="O73" s="170"/>
      <c r="P73" s="170"/>
    </row>
    <row r="74" spans="1:16" x14ac:dyDescent="0.25">
      <c r="A74" s="170"/>
      <c r="B74" s="141" t="s">
        <v>1640</v>
      </c>
      <c r="C74" s="182">
        <v>320.81322999999998</v>
      </c>
      <c r="D74" s="222">
        <v>0.10664999999999999</v>
      </c>
      <c r="E74" s="170"/>
      <c r="F74" s="161" t="s">
        <v>1641</v>
      </c>
      <c r="G74" s="223"/>
      <c r="H74" s="182">
        <v>36.57376</v>
      </c>
      <c r="I74" s="224">
        <v>1.2160000000000001E-2</v>
      </c>
      <c r="J74" s="170"/>
      <c r="K74" s="221"/>
      <c r="L74" s="170"/>
      <c r="M74" s="170"/>
      <c r="N74" s="170"/>
      <c r="O74" s="170"/>
      <c r="P74" s="170"/>
    </row>
    <row r="75" spans="1:16" ht="15.75" customHeight="1" x14ac:dyDescent="0.25">
      <c r="A75" s="170"/>
      <c r="B75" s="184" t="s">
        <v>1611</v>
      </c>
      <c r="C75" s="187">
        <f>SUM(C73:C74)</f>
        <v>3008.0148600000002</v>
      </c>
      <c r="D75" s="188">
        <f>SUM(D73:D74)</f>
        <v>1</v>
      </c>
      <c r="E75" s="170"/>
      <c r="F75" s="184" t="s">
        <v>1611</v>
      </c>
      <c r="G75" s="136"/>
      <c r="H75" s="187">
        <f>SUM(H73:H74)</f>
        <v>3008.0148600000002</v>
      </c>
      <c r="I75" s="188">
        <f>SUM(I73:I74)</f>
        <v>1</v>
      </c>
      <c r="J75" s="170"/>
      <c r="K75" s="170"/>
      <c r="L75" s="170"/>
      <c r="M75" s="170"/>
      <c r="N75" s="170"/>
      <c r="O75" s="170"/>
      <c r="P75" s="170"/>
    </row>
    <row r="76" spans="1:16" x14ac:dyDescent="0.25">
      <c r="A76" s="170"/>
      <c r="B76" s="225"/>
      <c r="C76" s="190"/>
      <c r="D76" s="170"/>
      <c r="E76" s="170"/>
      <c r="F76" s="137" t="s">
        <v>1642</v>
      </c>
      <c r="G76" s="170"/>
      <c r="H76" s="190"/>
      <c r="I76" s="170"/>
      <c r="J76" s="170"/>
      <c r="K76" s="170"/>
      <c r="L76" s="170"/>
      <c r="M76" s="170"/>
      <c r="N76" s="170"/>
      <c r="O76" s="170"/>
      <c r="P76" s="170"/>
    </row>
    <row r="77" spans="1:16" ht="15.75" customHeight="1" x14ac:dyDescent="0.25">
      <c r="A77" s="170"/>
      <c r="B77" s="225"/>
      <c r="C77" s="190"/>
      <c r="D77" s="170"/>
      <c r="E77" s="170"/>
      <c r="F77" s="170"/>
      <c r="G77" s="170"/>
      <c r="H77" s="190"/>
      <c r="I77" s="170"/>
      <c r="J77" s="170"/>
      <c r="K77" s="170"/>
      <c r="L77" s="170"/>
      <c r="M77" s="170"/>
      <c r="N77" s="170"/>
      <c r="O77" s="170"/>
      <c r="P77" s="170"/>
    </row>
    <row r="78" spans="1:16" ht="30" customHeight="1" x14ac:dyDescent="0.25">
      <c r="A78" s="170"/>
      <c r="B78" s="217" t="s">
        <v>1643</v>
      </c>
      <c r="C78" s="226" t="s">
        <v>1644</v>
      </c>
      <c r="D78" s="227" t="s">
        <v>1645</v>
      </c>
      <c r="E78" s="227" t="s">
        <v>1646</v>
      </c>
      <c r="F78" s="227" t="s">
        <v>1647</v>
      </c>
      <c r="G78" s="227" t="s">
        <v>1648</v>
      </c>
      <c r="H78" s="227" t="s">
        <v>1649</v>
      </c>
      <c r="I78" s="227" t="s">
        <v>1650</v>
      </c>
      <c r="J78" s="228" t="s">
        <v>1651</v>
      </c>
      <c r="K78" s="229" t="s">
        <v>1652</v>
      </c>
      <c r="L78" s="228" t="s">
        <v>1653</v>
      </c>
      <c r="M78" s="170"/>
      <c r="N78" s="170"/>
      <c r="O78" s="170"/>
      <c r="P78" s="170"/>
    </row>
    <row r="79" spans="1:16" x14ac:dyDescent="0.25">
      <c r="A79" s="170"/>
      <c r="B79" s="177" t="s">
        <v>1654</v>
      </c>
      <c r="C79" s="230">
        <v>605.76423999999997</v>
      </c>
      <c r="D79" s="230">
        <v>525.45847000000003</v>
      </c>
      <c r="E79" s="230">
        <v>468.08404000000002</v>
      </c>
      <c r="F79" s="230">
        <v>410.52112</v>
      </c>
      <c r="G79" s="230">
        <v>345.69977</v>
      </c>
      <c r="H79" s="230">
        <v>271.64467000000002</v>
      </c>
      <c r="I79" s="230">
        <v>191.54177999999999</v>
      </c>
      <c r="J79" s="231">
        <v>2818.7140899999999</v>
      </c>
      <c r="K79" s="232">
        <v>189.30077</v>
      </c>
      <c r="L79" s="231">
        <v>3008.0148600000002</v>
      </c>
      <c r="M79" s="170"/>
      <c r="N79" s="170"/>
      <c r="O79" s="170"/>
      <c r="P79" s="170"/>
    </row>
    <row r="80" spans="1:16" ht="15.75" customHeight="1" x14ac:dyDescent="0.25">
      <c r="A80" s="170"/>
      <c r="B80" s="130" t="s">
        <v>1655</v>
      </c>
      <c r="C80" s="233">
        <v>0.20138</v>
      </c>
      <c r="D80" s="233">
        <v>0.17469000000000001</v>
      </c>
      <c r="E80" s="233">
        <v>0.15561</v>
      </c>
      <c r="F80" s="233">
        <v>0.13647999999999999</v>
      </c>
      <c r="G80" s="233">
        <v>0.11493</v>
      </c>
      <c r="H80" s="233">
        <v>9.0310000000000001E-2</v>
      </c>
      <c r="I80" s="233">
        <v>6.368E-2</v>
      </c>
      <c r="J80" s="234">
        <v>0.93706999999999996</v>
      </c>
      <c r="K80" s="235">
        <v>6.293E-2</v>
      </c>
      <c r="L80" s="234">
        <v>1</v>
      </c>
      <c r="M80" s="170"/>
      <c r="N80" s="170"/>
      <c r="O80" s="170"/>
      <c r="P80" s="170"/>
    </row>
    <row r="81" spans="1:16" ht="15.75" customHeight="1" x14ac:dyDescent="0.25">
      <c r="A81" s="170"/>
      <c r="B81" s="92"/>
      <c r="C81" s="236"/>
      <c r="D81" s="236"/>
      <c r="E81" s="236"/>
      <c r="F81" s="236"/>
      <c r="G81" s="236"/>
      <c r="H81" s="236"/>
      <c r="I81" s="236"/>
      <c r="J81" s="236"/>
      <c r="K81" s="236"/>
      <c r="L81" s="236"/>
      <c r="M81" s="170"/>
      <c r="N81" s="170"/>
      <c r="O81" s="170"/>
      <c r="P81" s="170"/>
    </row>
    <row r="82" spans="1:16" x14ac:dyDescent="0.25">
      <c r="A82" s="170"/>
      <c r="B82" s="217" t="s">
        <v>1656</v>
      </c>
      <c r="C82" s="237">
        <f>YEAR(C8) - 1</f>
        <v>2024</v>
      </c>
      <c r="D82" s="237">
        <f>YEAR(C8)</f>
        <v>2025</v>
      </c>
      <c r="E82" s="237">
        <f>YEAR(C8)+1</f>
        <v>2026</v>
      </c>
      <c r="F82" s="237">
        <f>YEAR(C8)+2</f>
        <v>2027</v>
      </c>
      <c r="G82" s="237">
        <f>YEAR(C8)+3</f>
        <v>2028</v>
      </c>
      <c r="H82" s="237">
        <f>YEAR(C8)+4</f>
        <v>2029</v>
      </c>
      <c r="I82" s="237">
        <f>YEAR(C8)+5</f>
        <v>2030</v>
      </c>
      <c r="J82" s="237">
        <f>YEAR(C8)+6</f>
        <v>2031</v>
      </c>
      <c r="K82" s="237">
        <f>YEAR(C8)+7</f>
        <v>2032</v>
      </c>
      <c r="L82" s="237">
        <f>YEAR(C8)+8</f>
        <v>2033</v>
      </c>
      <c r="M82" s="237" t="str">
        <f>YEAR(C8)+9 &amp; " -"</f>
        <v>2034 -</v>
      </c>
      <c r="N82" s="228" t="s">
        <v>1611</v>
      </c>
      <c r="O82" s="170"/>
      <c r="P82" s="170"/>
    </row>
    <row r="83" spans="1:16" x14ac:dyDescent="0.25">
      <c r="A83" s="170"/>
      <c r="B83" s="238" t="s">
        <v>1657</v>
      </c>
      <c r="C83" s="239">
        <v>0</v>
      </c>
      <c r="D83" s="239">
        <v>56.838740000000001</v>
      </c>
      <c r="E83" s="239">
        <v>213.81157999999999</v>
      </c>
      <c r="F83" s="239">
        <v>192.79373000000001</v>
      </c>
      <c r="G83" s="239">
        <v>172.53337999999999</v>
      </c>
      <c r="H83" s="239">
        <v>173.8185</v>
      </c>
      <c r="I83" s="239">
        <v>163.81434999999999</v>
      </c>
      <c r="J83" s="239">
        <v>158.87327999999999</v>
      </c>
      <c r="K83" s="239">
        <v>150.38376</v>
      </c>
      <c r="L83" s="239">
        <v>141.63278</v>
      </c>
      <c r="M83" s="240">
        <v>1583.51478</v>
      </c>
      <c r="N83" s="231">
        <f>SUM(C83:M83)</f>
        <v>3008.0148799999997</v>
      </c>
      <c r="O83" s="170"/>
      <c r="P83" s="170"/>
    </row>
    <row r="84" spans="1:16" ht="15.75" customHeight="1" x14ac:dyDescent="0.25">
      <c r="A84" s="170"/>
      <c r="B84" s="130" t="s">
        <v>1655</v>
      </c>
      <c r="C84" s="233">
        <v>0</v>
      </c>
      <c r="D84" s="233">
        <v>1.89E-2</v>
      </c>
      <c r="E84" s="233">
        <v>7.1080000000000004E-2</v>
      </c>
      <c r="F84" s="233">
        <v>6.4089999999999994E-2</v>
      </c>
      <c r="G84" s="233">
        <v>5.7360000000000001E-2</v>
      </c>
      <c r="H84" s="233">
        <v>5.7790000000000001E-2</v>
      </c>
      <c r="I84" s="233">
        <v>5.4460000000000001E-2</v>
      </c>
      <c r="J84" s="233">
        <v>5.2819999999999999E-2</v>
      </c>
      <c r="K84" s="233">
        <v>4.999E-2</v>
      </c>
      <c r="L84" s="233">
        <v>4.709E-2</v>
      </c>
      <c r="M84" s="235">
        <v>0.52642999999999995</v>
      </c>
      <c r="N84" s="234">
        <f>SUM(C84:M84)</f>
        <v>1.0000099999999998</v>
      </c>
      <c r="O84" s="170"/>
      <c r="P84" s="170"/>
    </row>
    <row r="85" spans="1:16" ht="15.75" customHeight="1" x14ac:dyDescent="0.25">
      <c r="A85" s="170"/>
      <c r="B85" s="92"/>
      <c r="C85" s="236"/>
      <c r="D85" s="236"/>
      <c r="E85" s="236"/>
      <c r="F85" s="236"/>
      <c r="G85" s="236"/>
      <c r="H85" s="236"/>
      <c r="I85" s="236"/>
      <c r="J85" s="236"/>
      <c r="K85" s="236"/>
      <c r="L85" s="236"/>
      <c r="M85" s="170"/>
      <c r="N85" s="170"/>
      <c r="O85" s="170"/>
      <c r="P85" s="170"/>
    </row>
    <row r="86" spans="1:16" x14ac:dyDescent="0.25">
      <c r="A86" s="170"/>
      <c r="B86" s="217" t="s">
        <v>1658</v>
      </c>
      <c r="C86" s="227" t="s">
        <v>1659</v>
      </c>
      <c r="D86" s="227" t="s">
        <v>1660</v>
      </c>
      <c r="E86" s="227" t="s">
        <v>1661</v>
      </c>
      <c r="F86" s="227" t="s">
        <v>1662</v>
      </c>
      <c r="G86" s="227" t="s">
        <v>1663</v>
      </c>
      <c r="H86" s="241" t="s">
        <v>1611</v>
      </c>
      <c r="I86" s="170"/>
      <c r="J86" s="170"/>
      <c r="K86" s="170"/>
      <c r="L86" s="170"/>
      <c r="M86" s="170"/>
      <c r="N86" s="170"/>
      <c r="O86" s="170"/>
      <c r="P86" s="170"/>
    </row>
    <row r="87" spans="1:16" x14ac:dyDescent="0.25">
      <c r="A87" s="170"/>
      <c r="B87" s="177" t="s">
        <v>1654</v>
      </c>
      <c r="C87" s="178">
        <v>308.55261999999999</v>
      </c>
      <c r="D87" s="178">
        <v>351.30802</v>
      </c>
      <c r="E87" s="178">
        <v>238.31184999999999</v>
      </c>
      <c r="F87" s="178">
        <v>917.56856000000005</v>
      </c>
      <c r="G87" s="178">
        <v>1192.2738099999999</v>
      </c>
      <c r="H87" s="242">
        <f>SUM(C87:G87)</f>
        <v>3008.0148600000002</v>
      </c>
      <c r="I87" s="190"/>
      <c r="J87" s="170"/>
      <c r="K87" s="170"/>
      <c r="L87" s="170"/>
      <c r="M87" s="170"/>
      <c r="N87" s="170"/>
      <c r="O87" s="170"/>
      <c r="P87" s="170"/>
    </row>
    <row r="88" spans="1:16" ht="15.75" customHeight="1" x14ac:dyDescent="0.25">
      <c r="A88" s="170"/>
      <c r="B88" s="130" t="s">
        <v>1655</v>
      </c>
      <c r="C88" s="233">
        <v>0.10258</v>
      </c>
      <c r="D88" s="233">
        <v>0.11679</v>
      </c>
      <c r="E88" s="233">
        <v>7.9229999999999995E-2</v>
      </c>
      <c r="F88" s="233">
        <v>0.30503999999999998</v>
      </c>
      <c r="G88" s="233">
        <v>0.39637</v>
      </c>
      <c r="H88" s="188">
        <f>SUM(C88:G88)</f>
        <v>1.0000100000000001</v>
      </c>
      <c r="I88" s="170"/>
      <c r="J88" s="170"/>
      <c r="K88" s="170"/>
      <c r="L88" s="170"/>
      <c r="M88" s="170"/>
      <c r="N88" s="170"/>
      <c r="O88" s="170"/>
      <c r="P88" s="170"/>
    </row>
    <row r="89" spans="1:16" ht="15.75" customHeight="1" x14ac:dyDescent="0.25">
      <c r="A89" s="170"/>
      <c r="B89" s="170"/>
      <c r="C89" s="213"/>
      <c r="D89" s="213"/>
      <c r="E89" s="213"/>
      <c r="F89" s="213"/>
      <c r="G89" s="213"/>
      <c r="H89" s="170"/>
      <c r="I89" s="170"/>
      <c r="J89" s="170"/>
      <c r="K89" s="170"/>
      <c r="L89" s="170"/>
      <c r="M89" s="170"/>
      <c r="N89" s="170"/>
      <c r="O89" s="170"/>
      <c r="P89" s="170"/>
    </row>
    <row r="90" spans="1:16" x14ac:dyDescent="0.25">
      <c r="A90" s="170"/>
      <c r="B90" s="243" t="s">
        <v>1664</v>
      </c>
      <c r="C90" s="126"/>
      <c r="D90" s="126"/>
      <c r="E90" s="126"/>
      <c r="F90" s="127"/>
      <c r="G90" s="170"/>
      <c r="H90" s="170"/>
      <c r="I90" s="170"/>
      <c r="J90" s="170"/>
      <c r="K90" s="170"/>
      <c r="L90" s="170"/>
      <c r="M90" s="170"/>
      <c r="N90" s="170"/>
      <c r="O90" s="170"/>
      <c r="P90" s="170"/>
    </row>
    <row r="91" spans="1:16" x14ac:dyDescent="0.25">
      <c r="A91" s="170"/>
      <c r="B91" s="161" t="s">
        <v>1665</v>
      </c>
      <c r="C91" s="244" t="s">
        <v>1666</v>
      </c>
      <c r="D91" s="244" t="s">
        <v>1667</v>
      </c>
      <c r="E91" s="244" t="s">
        <v>1668</v>
      </c>
      <c r="F91" s="245" t="s">
        <v>1611</v>
      </c>
      <c r="G91" s="170"/>
      <c r="H91" s="170"/>
      <c r="I91" s="214"/>
      <c r="J91" s="170"/>
      <c r="K91" s="170"/>
      <c r="L91" s="170"/>
      <c r="M91" s="170"/>
      <c r="N91" s="170"/>
      <c r="O91" s="170"/>
      <c r="P91" s="170"/>
    </row>
    <row r="92" spans="1:16" x14ac:dyDescent="0.25">
      <c r="A92" s="170"/>
      <c r="B92" s="177" t="s">
        <v>1654</v>
      </c>
      <c r="C92" s="178">
        <v>0</v>
      </c>
      <c r="D92" s="178">
        <v>0</v>
      </c>
      <c r="E92" s="178">
        <v>0</v>
      </c>
      <c r="F92" s="242">
        <v>0</v>
      </c>
      <c r="G92" s="170"/>
      <c r="H92" s="170"/>
      <c r="I92" s="214"/>
      <c r="J92" s="170"/>
      <c r="K92" s="170"/>
      <c r="L92" s="170"/>
      <c r="M92" s="170"/>
      <c r="N92" s="170"/>
      <c r="O92" s="170"/>
      <c r="P92" s="170"/>
    </row>
    <row r="93" spans="1:16" ht="15.75" customHeight="1" x14ac:dyDescent="0.25">
      <c r="A93" s="170"/>
      <c r="B93" s="130" t="s">
        <v>1655</v>
      </c>
      <c r="C93" s="233">
        <v>0</v>
      </c>
      <c r="D93" s="233">
        <v>0</v>
      </c>
      <c r="E93" s="233">
        <v>0</v>
      </c>
      <c r="F93" s="216">
        <f>SUM(C93:E93)</f>
        <v>0</v>
      </c>
      <c r="G93" s="170"/>
      <c r="H93" s="170"/>
      <c r="I93" s="214"/>
      <c r="J93" s="246"/>
      <c r="K93" s="170"/>
      <c r="L93" s="170"/>
      <c r="M93" s="170"/>
      <c r="N93" s="170"/>
      <c r="O93" s="170"/>
      <c r="P93" s="170"/>
    </row>
    <row r="94" spans="1:16" ht="15.75" customHeight="1" x14ac:dyDescent="0.25">
      <c r="A94" s="170"/>
      <c r="B94" s="170"/>
      <c r="C94" s="247"/>
      <c r="D94" s="248"/>
      <c r="E94" s="248"/>
      <c r="F94" s="247"/>
      <c r="G94" s="170"/>
      <c r="H94" s="249"/>
      <c r="I94" s="214"/>
      <c r="J94" s="246"/>
      <c r="K94" s="170"/>
      <c r="L94" s="170"/>
      <c r="M94" s="170"/>
      <c r="N94" s="170"/>
      <c r="O94" s="170"/>
      <c r="P94" s="170"/>
    </row>
    <row r="95" spans="1:16" x14ac:dyDescent="0.25">
      <c r="A95" s="170"/>
      <c r="B95" s="171" t="s">
        <v>1669</v>
      </c>
      <c r="C95" s="250"/>
      <c r="D95" s="251"/>
      <c r="E95" s="251"/>
      <c r="F95" s="252"/>
      <c r="G95" s="170"/>
      <c r="H95" s="249"/>
      <c r="I95" s="214"/>
      <c r="J95" s="246"/>
      <c r="K95" s="170"/>
      <c r="L95" s="170"/>
      <c r="M95" s="170"/>
      <c r="N95" s="170"/>
      <c r="O95" s="170"/>
      <c r="P95" s="170"/>
    </row>
    <row r="96" spans="1:16" ht="15.75" customHeight="1" x14ac:dyDescent="0.25">
      <c r="A96" s="170"/>
      <c r="B96" s="184" t="s">
        <v>1670</v>
      </c>
      <c r="C96" s="253">
        <v>0</v>
      </c>
      <c r="D96" s="254"/>
      <c r="E96" s="254"/>
      <c r="F96" s="255"/>
      <c r="G96" s="170"/>
      <c r="H96" s="170"/>
      <c r="I96" s="256"/>
      <c r="J96" s="170"/>
      <c r="K96" s="170"/>
      <c r="L96" s="170"/>
      <c r="M96" s="170"/>
      <c r="N96" s="170"/>
      <c r="O96" s="170"/>
      <c r="P96" s="170"/>
    </row>
    <row r="97" spans="1:16" x14ac:dyDescent="0.25">
      <c r="A97" s="170"/>
      <c r="B97" s="92"/>
      <c r="C97" s="211"/>
      <c r="D97" s="170"/>
      <c r="E97" s="170"/>
      <c r="F97" s="170"/>
      <c r="G97" s="170"/>
      <c r="H97" s="170"/>
      <c r="I97" s="170"/>
      <c r="J97" s="170"/>
      <c r="K97" s="170"/>
      <c r="L97" s="170"/>
      <c r="M97" s="170"/>
      <c r="N97" s="170"/>
      <c r="O97" s="170"/>
      <c r="P97" s="170"/>
    </row>
    <row r="98" spans="1:16" ht="18.75" customHeight="1" x14ac:dyDescent="0.3">
      <c r="A98" s="170"/>
      <c r="B98" s="125" t="s">
        <v>1671</v>
      </c>
      <c r="C98" s="170"/>
      <c r="D98" s="211"/>
      <c r="E98" s="170"/>
      <c r="F98" s="170"/>
      <c r="G98" s="170"/>
      <c r="H98" s="170"/>
      <c r="I98" s="170"/>
      <c r="J98" s="170"/>
      <c r="K98" s="170"/>
      <c r="L98" s="170"/>
      <c r="M98" s="170"/>
      <c r="N98" s="170"/>
      <c r="O98" s="170"/>
      <c r="P98" s="170"/>
    </row>
    <row r="99" spans="1:16" ht="15.75" customHeight="1" x14ac:dyDescent="0.25">
      <c r="A99" s="170"/>
      <c r="B99" s="170"/>
      <c r="C99" s="170"/>
      <c r="D99" s="170"/>
      <c r="E99" s="170"/>
      <c r="F99" s="170"/>
      <c r="G99" s="170"/>
      <c r="H99" s="170"/>
      <c r="I99" s="170"/>
      <c r="J99" s="170"/>
      <c r="K99" s="170"/>
      <c r="L99" s="170"/>
      <c r="M99" s="170"/>
      <c r="N99" s="170"/>
      <c r="O99" s="170"/>
      <c r="P99" s="170"/>
    </row>
    <row r="100" spans="1:16" x14ac:dyDescent="0.25">
      <c r="A100" s="170"/>
      <c r="B100" s="171" t="s">
        <v>1671</v>
      </c>
      <c r="C100" s="257"/>
      <c r="D100" s="170"/>
      <c r="E100" s="170"/>
      <c r="F100" s="137" t="s">
        <v>1672</v>
      </c>
      <c r="G100" s="92"/>
      <c r="H100" s="92"/>
      <c r="I100" s="92"/>
      <c r="J100" s="170"/>
      <c r="K100" s="170"/>
      <c r="L100" s="170"/>
      <c r="M100" s="170"/>
      <c r="N100" s="170"/>
      <c r="O100" s="170"/>
      <c r="P100" s="170"/>
    </row>
    <row r="101" spans="1:16" x14ac:dyDescent="0.25">
      <c r="A101" s="170"/>
      <c r="B101" s="177" t="s">
        <v>1673</v>
      </c>
      <c r="C101" s="258">
        <v>0.24731</v>
      </c>
      <c r="D101" s="170"/>
      <c r="E101" s="170"/>
      <c r="F101" s="137" t="s">
        <v>1674</v>
      </c>
      <c r="G101" s="92"/>
      <c r="H101" s="92"/>
      <c r="I101" s="92"/>
      <c r="J101" s="170"/>
      <c r="K101" s="170"/>
      <c r="L101" s="170"/>
      <c r="M101" s="170"/>
      <c r="N101" s="170"/>
      <c r="O101" s="170"/>
      <c r="P101" s="170"/>
    </row>
    <row r="102" spans="1:16" x14ac:dyDescent="0.25">
      <c r="A102" s="170"/>
      <c r="B102" s="177" t="s">
        <v>1675</v>
      </c>
      <c r="C102" s="207">
        <v>0.28000999999999998</v>
      </c>
      <c r="D102" s="170"/>
      <c r="E102" s="170"/>
      <c r="F102" s="137" t="s">
        <v>1676</v>
      </c>
      <c r="G102" s="92"/>
      <c r="H102" s="92"/>
      <c r="I102" s="92"/>
      <c r="J102" s="170"/>
      <c r="K102" s="170"/>
      <c r="L102" s="170"/>
      <c r="M102" s="170"/>
      <c r="N102" s="170"/>
      <c r="O102" s="170"/>
      <c r="P102" s="170"/>
    </row>
    <row r="103" spans="1:16" x14ac:dyDescent="0.25">
      <c r="A103" s="170"/>
      <c r="B103" s="177" t="s">
        <v>1677</v>
      </c>
      <c r="C103" s="207">
        <v>0.3296</v>
      </c>
      <c r="D103" s="170"/>
      <c r="E103" s="170"/>
      <c r="F103" s="137" t="s">
        <v>1674</v>
      </c>
      <c r="G103" s="92"/>
      <c r="H103" s="92"/>
      <c r="I103" s="92"/>
      <c r="J103" s="170"/>
      <c r="K103" s="170"/>
      <c r="L103" s="170"/>
      <c r="M103" s="170"/>
      <c r="N103" s="170"/>
      <c r="O103" s="170"/>
      <c r="P103" s="170"/>
    </row>
    <row r="104" spans="1:16" x14ac:dyDescent="0.25">
      <c r="A104" s="170"/>
      <c r="B104" s="177" t="s">
        <v>1678</v>
      </c>
      <c r="C104" s="258">
        <v>0.62339</v>
      </c>
      <c r="D104" s="170"/>
      <c r="E104" s="170"/>
      <c r="F104" s="137" t="s">
        <v>1674</v>
      </c>
      <c r="G104" s="92"/>
      <c r="H104" s="92"/>
      <c r="I104" s="92"/>
      <c r="J104" s="170"/>
      <c r="K104" s="170"/>
      <c r="L104" s="170"/>
      <c r="M104" s="170"/>
      <c r="N104" s="170"/>
      <c r="O104" s="170"/>
      <c r="P104" s="170"/>
    </row>
    <row r="105" spans="1:16" ht="15.75" customHeight="1" x14ac:dyDescent="0.25">
      <c r="A105" s="170"/>
      <c r="B105" s="184" t="s">
        <v>1679</v>
      </c>
      <c r="C105" s="259">
        <v>0.63134999999999997</v>
      </c>
      <c r="D105" s="170"/>
      <c r="E105" s="170"/>
      <c r="F105" s="137" t="s">
        <v>1676</v>
      </c>
      <c r="G105" s="170"/>
      <c r="H105" s="170"/>
      <c r="I105" s="170"/>
      <c r="J105" s="170"/>
      <c r="K105" s="170"/>
      <c r="L105" s="170"/>
      <c r="M105" s="170"/>
      <c r="N105" s="170"/>
      <c r="O105" s="170"/>
      <c r="P105" s="170"/>
    </row>
    <row r="106" spans="1:16" ht="15.75" customHeight="1" x14ac:dyDescent="0.25">
      <c r="A106" s="170"/>
      <c r="B106" s="170"/>
      <c r="C106" s="92"/>
      <c r="D106" s="170"/>
      <c r="E106" s="170"/>
      <c r="F106" s="256"/>
      <c r="G106" s="170"/>
      <c r="H106" s="170"/>
      <c r="I106" s="170"/>
      <c r="J106" s="170"/>
      <c r="K106" s="170"/>
      <c r="L106" s="170"/>
      <c r="M106" s="170"/>
      <c r="N106" s="170"/>
      <c r="O106" s="170"/>
      <c r="P106" s="170"/>
    </row>
    <row r="107" spans="1:16" x14ac:dyDescent="0.25">
      <c r="A107" s="170"/>
      <c r="B107" s="217" t="s">
        <v>1680</v>
      </c>
      <c r="C107" s="175"/>
      <c r="D107" s="173" t="s">
        <v>1681</v>
      </c>
      <c r="E107" s="170"/>
      <c r="F107" s="137" t="s">
        <v>1672</v>
      </c>
      <c r="G107" s="92"/>
      <c r="H107" s="92"/>
      <c r="I107" s="92"/>
      <c r="J107" s="92"/>
      <c r="K107" s="170"/>
      <c r="L107" s="170"/>
      <c r="M107" s="170"/>
      <c r="N107" s="170"/>
      <c r="O107" s="170"/>
      <c r="P107" s="170"/>
    </row>
    <row r="108" spans="1:16" x14ac:dyDescent="0.25">
      <c r="A108" s="170"/>
      <c r="B108" s="177" t="s">
        <v>1682</v>
      </c>
      <c r="C108" s="92"/>
      <c r="D108" s="242">
        <v>7.52</v>
      </c>
      <c r="E108" s="170"/>
      <c r="F108" s="137" t="s">
        <v>1683</v>
      </c>
      <c r="G108" s="92"/>
      <c r="H108" s="92"/>
      <c r="I108" s="92"/>
      <c r="J108" s="92"/>
      <c r="K108" s="170"/>
      <c r="L108" s="170"/>
      <c r="M108" s="170"/>
      <c r="N108" s="170"/>
      <c r="O108" s="170"/>
      <c r="P108" s="170"/>
    </row>
    <row r="109" spans="1:16" ht="15.75" customHeight="1" x14ac:dyDescent="0.25">
      <c r="A109" s="170"/>
      <c r="B109" s="184" t="s">
        <v>1684</v>
      </c>
      <c r="C109" s="136"/>
      <c r="D109" s="163">
        <v>2.25</v>
      </c>
      <c r="E109" s="170"/>
      <c r="F109" s="137" t="s">
        <v>1685</v>
      </c>
      <c r="G109" s="92"/>
      <c r="H109" s="92"/>
      <c r="I109" s="92"/>
      <c r="J109" s="92"/>
      <c r="K109" s="170"/>
      <c r="L109" s="170"/>
      <c r="M109" s="170"/>
      <c r="N109" s="170"/>
      <c r="O109" s="170"/>
      <c r="P109" s="170"/>
    </row>
    <row r="110" spans="1:16" x14ac:dyDescent="0.25">
      <c r="A110" s="170"/>
      <c r="B110" s="225"/>
      <c r="C110" s="170"/>
      <c r="D110" s="260"/>
      <c r="E110" s="170"/>
      <c r="F110" s="137" t="s">
        <v>1686</v>
      </c>
      <c r="G110" s="92"/>
      <c r="H110" s="92"/>
      <c r="I110" s="92"/>
      <c r="J110" s="92"/>
      <c r="K110" s="170"/>
      <c r="L110" s="170"/>
      <c r="M110" s="170"/>
      <c r="N110" s="170"/>
      <c r="O110" s="170"/>
      <c r="P110" s="170"/>
    </row>
    <row r="111" spans="1:16" ht="15.75" customHeight="1" x14ac:dyDescent="0.25">
      <c r="A111" s="170"/>
      <c r="B111" s="225"/>
      <c r="C111" s="170"/>
      <c r="D111" s="260"/>
      <c r="E111" s="170"/>
      <c r="F111" s="137"/>
      <c r="G111" s="92"/>
      <c r="H111" s="92"/>
      <c r="I111" s="92"/>
      <c r="J111" s="92"/>
      <c r="K111" s="170"/>
      <c r="L111" s="170"/>
      <c r="M111" s="170"/>
      <c r="N111" s="170"/>
      <c r="O111" s="170"/>
      <c r="P111" s="170"/>
    </row>
    <row r="112" spans="1:16" x14ac:dyDescent="0.25">
      <c r="A112" s="170"/>
      <c r="B112" s="99"/>
      <c r="C112" s="294" t="s">
        <v>1687</v>
      </c>
      <c r="D112" s="294"/>
      <c r="E112" s="294" t="s">
        <v>1688</v>
      </c>
      <c r="F112" s="294"/>
      <c r="G112" s="294" t="s">
        <v>1689</v>
      </c>
      <c r="H112" s="295"/>
      <c r="I112" s="92"/>
      <c r="J112" s="92"/>
      <c r="K112" s="170"/>
      <c r="L112" s="170"/>
      <c r="M112" s="170"/>
      <c r="N112" s="170"/>
      <c r="O112" s="170"/>
      <c r="P112" s="170"/>
    </row>
    <row r="113" spans="1:16" ht="30" customHeight="1" x14ac:dyDescent="0.25">
      <c r="A113" s="170"/>
      <c r="B113" s="98" t="s">
        <v>1690</v>
      </c>
      <c r="C113" s="97" t="s">
        <v>1691</v>
      </c>
      <c r="D113" s="97" t="s">
        <v>1692</v>
      </c>
      <c r="E113" s="97" t="s">
        <v>1691</v>
      </c>
      <c r="F113" s="97" t="s">
        <v>1692</v>
      </c>
      <c r="G113" s="97" t="s">
        <v>1691</v>
      </c>
      <c r="H113" s="96" t="s">
        <v>1692</v>
      </c>
      <c r="I113" s="92"/>
      <c r="J113" s="92"/>
      <c r="K113" s="170"/>
      <c r="L113" s="170"/>
      <c r="M113" s="170"/>
      <c r="N113" s="170"/>
      <c r="O113" s="170"/>
      <c r="P113" s="170"/>
    </row>
    <row r="114" spans="1:16" x14ac:dyDescent="0.25">
      <c r="A114" s="170"/>
      <c r="B114" s="261" t="s">
        <v>377</v>
      </c>
      <c r="C114" s="262"/>
      <c r="D114" s="263"/>
      <c r="E114" s="262"/>
      <c r="F114" s="263"/>
      <c r="G114" s="262"/>
      <c r="H114" s="264"/>
      <c r="I114" s="92"/>
      <c r="J114" s="92"/>
      <c r="K114" s="170"/>
      <c r="L114" s="170"/>
      <c r="M114" s="170"/>
      <c r="N114" s="170"/>
      <c r="O114" s="170"/>
      <c r="P114" s="170"/>
    </row>
    <row r="115" spans="1:16" x14ac:dyDescent="0.25">
      <c r="A115" s="170"/>
      <c r="B115" s="265" t="s">
        <v>178</v>
      </c>
      <c r="C115" s="266"/>
      <c r="D115" s="267"/>
      <c r="E115" s="266"/>
      <c r="F115" s="267"/>
      <c r="G115" s="266"/>
      <c r="H115" s="268"/>
      <c r="I115" s="92"/>
      <c r="J115" s="92"/>
      <c r="K115" s="170"/>
      <c r="L115" s="170"/>
      <c r="M115" s="170"/>
      <c r="N115" s="170"/>
      <c r="O115" s="170"/>
      <c r="P115" s="170"/>
    </row>
    <row r="116" spans="1:16" x14ac:dyDescent="0.25">
      <c r="A116" s="170"/>
      <c r="B116" s="265" t="s">
        <v>381</v>
      </c>
      <c r="C116" s="266"/>
      <c r="D116" s="267"/>
      <c r="E116" s="266"/>
      <c r="F116" s="267"/>
      <c r="G116" s="266"/>
      <c r="H116" s="268"/>
      <c r="I116" s="92"/>
      <c r="J116" s="92"/>
      <c r="K116" s="170"/>
      <c r="L116" s="170"/>
      <c r="M116" s="170"/>
      <c r="N116" s="170"/>
      <c r="O116" s="170"/>
      <c r="P116" s="170"/>
    </row>
    <row r="117" spans="1:16" x14ac:dyDescent="0.25">
      <c r="A117" s="170"/>
      <c r="B117" s="269" t="s">
        <v>267</v>
      </c>
      <c r="C117" s="270"/>
      <c r="D117" s="271"/>
      <c r="E117" s="270"/>
      <c r="F117" s="271"/>
      <c r="G117" s="270"/>
      <c r="H117" s="272"/>
      <c r="I117" s="92"/>
      <c r="J117" s="92"/>
      <c r="K117" s="170"/>
      <c r="L117" s="170"/>
      <c r="M117" s="170"/>
      <c r="N117" s="170"/>
      <c r="O117" s="170"/>
      <c r="P117" s="170"/>
    </row>
    <row r="118" spans="1:16" ht="15.75" customHeight="1" x14ac:dyDescent="0.25">
      <c r="A118" s="170"/>
      <c r="B118" s="184" t="s">
        <v>1611</v>
      </c>
      <c r="C118" s="273">
        <f t="shared" ref="C118:H118" si="0">SUM(C114:C117)</f>
        <v>0</v>
      </c>
      <c r="D118" s="274">
        <f t="shared" si="0"/>
        <v>0</v>
      </c>
      <c r="E118" s="273">
        <f t="shared" si="0"/>
        <v>0</v>
      </c>
      <c r="F118" s="274">
        <f t="shared" si="0"/>
        <v>0</v>
      </c>
      <c r="G118" s="273">
        <f t="shared" si="0"/>
        <v>0</v>
      </c>
      <c r="H118" s="275">
        <f t="shared" si="0"/>
        <v>0</v>
      </c>
      <c r="I118" s="92"/>
      <c r="J118" s="92"/>
      <c r="K118" s="170"/>
      <c r="L118" s="170"/>
      <c r="M118" s="170"/>
      <c r="N118" s="170"/>
      <c r="O118" s="170"/>
      <c r="P118" s="170"/>
    </row>
    <row r="119" spans="1:16" x14ac:dyDescent="0.25">
      <c r="A119" s="170"/>
      <c r="B119" s="92" t="s">
        <v>1693</v>
      </c>
      <c r="C119" s="221"/>
      <c r="D119" s="92"/>
      <c r="E119" s="92"/>
      <c r="F119" s="92"/>
      <c r="G119" s="92"/>
      <c r="H119" s="92"/>
      <c r="I119" s="92"/>
      <c r="J119" s="92"/>
      <c r="K119" s="170"/>
      <c r="L119" s="170"/>
      <c r="M119" s="170"/>
      <c r="N119" s="170"/>
      <c r="O119" s="170"/>
      <c r="P119" s="170"/>
    </row>
    <row r="120" spans="1:16" x14ac:dyDescent="0.25">
      <c r="A120" s="170"/>
      <c r="B120" s="92" t="s">
        <v>1694</v>
      </c>
      <c r="C120" s="221"/>
      <c r="D120" s="92"/>
      <c r="E120" s="92"/>
      <c r="F120" s="92"/>
      <c r="G120" s="92"/>
      <c r="H120" s="92"/>
      <c r="I120" s="92"/>
      <c r="J120" s="92"/>
      <c r="K120" s="170"/>
      <c r="L120" s="170"/>
      <c r="M120" s="170"/>
      <c r="N120" s="170"/>
      <c r="O120" s="170"/>
      <c r="P120" s="170"/>
    </row>
    <row r="121" spans="1:16" ht="15.75" customHeight="1" x14ac:dyDescent="0.25">
      <c r="A121" s="170"/>
      <c r="B121" s="92"/>
      <c r="C121" s="221"/>
      <c r="D121" s="92"/>
      <c r="E121" s="92"/>
      <c r="F121" s="92"/>
      <c r="G121" s="92"/>
      <c r="H121" s="92"/>
      <c r="I121" s="92"/>
      <c r="J121" s="92"/>
      <c r="K121" s="170"/>
      <c r="L121" s="170"/>
      <c r="M121" s="170"/>
      <c r="N121" s="170"/>
      <c r="O121" s="170"/>
      <c r="P121" s="170"/>
    </row>
    <row r="122" spans="1:16" x14ac:dyDescent="0.25">
      <c r="A122" s="170"/>
      <c r="B122" s="99"/>
      <c r="C122" s="294" t="s">
        <v>1687</v>
      </c>
      <c r="D122" s="294"/>
      <c r="E122" s="294" t="s">
        <v>1688</v>
      </c>
      <c r="F122" s="294"/>
      <c r="G122" s="294" t="s">
        <v>1689</v>
      </c>
      <c r="H122" s="295"/>
      <c r="I122" s="92"/>
      <c r="J122" s="92"/>
      <c r="K122" s="170"/>
      <c r="L122" s="170"/>
      <c r="M122" s="170"/>
      <c r="N122" s="170"/>
      <c r="O122" s="170"/>
      <c r="P122" s="170"/>
    </row>
    <row r="123" spans="1:16" ht="30" customHeight="1" x14ac:dyDescent="0.25">
      <c r="A123" s="170"/>
      <c r="B123" s="98" t="s">
        <v>1695</v>
      </c>
      <c r="C123" s="97" t="s">
        <v>1691</v>
      </c>
      <c r="D123" s="97" t="s">
        <v>1692</v>
      </c>
      <c r="E123" s="97" t="s">
        <v>1691</v>
      </c>
      <c r="F123" s="97" t="s">
        <v>1692</v>
      </c>
      <c r="G123" s="97" t="s">
        <v>1691</v>
      </c>
      <c r="H123" s="96" t="s">
        <v>1692</v>
      </c>
      <c r="I123" s="92"/>
      <c r="J123" s="92"/>
      <c r="K123" s="170"/>
      <c r="L123" s="170"/>
      <c r="M123" s="170"/>
      <c r="N123" s="170"/>
      <c r="O123" s="170"/>
      <c r="P123" s="170"/>
    </row>
    <row r="124" spans="1:16" x14ac:dyDescent="0.25">
      <c r="A124" s="170"/>
      <c r="B124" s="95" t="s">
        <v>1638</v>
      </c>
      <c r="C124" s="276">
        <v>2687.2020000000002</v>
      </c>
      <c r="D124" s="277">
        <v>0</v>
      </c>
      <c r="E124" s="276"/>
      <c r="F124" s="277">
        <v>0</v>
      </c>
      <c r="G124" s="276">
        <v>2687.2020000000002</v>
      </c>
      <c r="H124" s="278">
        <v>0</v>
      </c>
      <c r="I124" s="92"/>
      <c r="J124" s="92"/>
      <c r="K124" s="170"/>
      <c r="L124" s="170"/>
      <c r="M124" s="170"/>
      <c r="N124" s="170"/>
      <c r="O124" s="170"/>
      <c r="P124" s="170"/>
    </row>
    <row r="125" spans="1:16" x14ac:dyDescent="0.25">
      <c r="A125" s="170"/>
      <c r="B125" s="94" t="s">
        <v>1640</v>
      </c>
      <c r="C125" s="279">
        <v>320.81299999999999</v>
      </c>
      <c r="D125" s="280">
        <v>2350</v>
      </c>
      <c r="E125" s="279"/>
      <c r="F125" s="280">
        <v>0</v>
      </c>
      <c r="G125" s="279">
        <v>320.81299999999999</v>
      </c>
      <c r="H125" s="281">
        <v>2350</v>
      </c>
      <c r="I125" s="92"/>
      <c r="J125" s="92"/>
      <c r="K125" s="170"/>
      <c r="L125" s="170"/>
      <c r="M125" s="170"/>
      <c r="N125" s="170"/>
      <c r="O125" s="170"/>
      <c r="P125" s="170"/>
    </row>
    <row r="126" spans="1:16" x14ac:dyDescent="0.25">
      <c r="A126" s="170"/>
      <c r="B126" s="93" t="s">
        <v>1696</v>
      </c>
      <c r="C126" s="282"/>
      <c r="D126" s="283"/>
      <c r="E126" s="282"/>
      <c r="F126" s="283"/>
      <c r="G126" s="282"/>
      <c r="H126" s="284"/>
      <c r="I126" s="92"/>
      <c r="J126" s="92"/>
      <c r="K126" s="170"/>
      <c r="L126" s="170"/>
      <c r="M126" s="170"/>
      <c r="N126" s="170"/>
      <c r="O126" s="170"/>
      <c r="P126" s="170"/>
    </row>
    <row r="127" spans="1:16" ht="15.75" customHeight="1" x14ac:dyDescent="0.25">
      <c r="A127" s="170"/>
      <c r="B127" s="184" t="s">
        <v>1611</v>
      </c>
      <c r="C127" s="285">
        <v>3008.01</v>
      </c>
      <c r="D127" s="286">
        <f t="shared" ref="C127:H127" si="1">SUM(D124:D126)</f>
        <v>2350</v>
      </c>
      <c r="E127" s="285">
        <f t="shared" si="1"/>
        <v>0</v>
      </c>
      <c r="F127" s="286">
        <f t="shared" si="1"/>
        <v>0</v>
      </c>
      <c r="G127" s="285">
        <v>3008.01</v>
      </c>
      <c r="H127" s="287">
        <f t="shared" si="1"/>
        <v>2350</v>
      </c>
      <c r="I127" s="92"/>
      <c r="J127" s="92"/>
      <c r="K127" s="170"/>
      <c r="L127" s="170"/>
      <c r="M127" s="170"/>
      <c r="N127" s="170"/>
      <c r="O127" s="170"/>
      <c r="P127" s="170"/>
    </row>
    <row r="128" spans="1:16" x14ac:dyDescent="0.25">
      <c r="A128" s="170"/>
      <c r="B128" s="92" t="s">
        <v>1697</v>
      </c>
      <c r="C128" s="221"/>
      <c r="D128" s="92"/>
      <c r="E128" s="92"/>
      <c r="F128" s="92"/>
      <c r="G128" s="92"/>
      <c r="H128" s="92"/>
      <c r="I128" s="92"/>
      <c r="J128" s="92"/>
      <c r="K128" s="170"/>
      <c r="L128" s="170"/>
      <c r="M128" s="170"/>
      <c r="N128" s="170"/>
      <c r="O128" s="170"/>
      <c r="P128" s="170"/>
    </row>
    <row r="129" spans="1:16" x14ac:dyDescent="0.25">
      <c r="A129" s="170"/>
      <c r="B129" s="92"/>
      <c r="C129" s="221"/>
      <c r="D129" s="92"/>
      <c r="E129" s="92"/>
      <c r="F129" s="92"/>
      <c r="G129" s="92"/>
      <c r="H129" s="92"/>
      <c r="I129" s="92"/>
      <c r="J129" s="92"/>
      <c r="K129" s="170"/>
      <c r="L129" s="170"/>
      <c r="M129" s="170"/>
      <c r="N129" s="170"/>
      <c r="O129" s="170"/>
      <c r="P129" s="170"/>
    </row>
    <row r="130" spans="1:16" ht="15.75" customHeight="1" x14ac:dyDescent="0.25">
      <c r="A130" s="170"/>
      <c r="B130" s="170"/>
      <c r="C130" s="170"/>
      <c r="D130" s="170"/>
      <c r="E130" s="170"/>
      <c r="F130" s="170"/>
      <c r="G130" s="170"/>
      <c r="H130" s="170"/>
      <c r="I130" s="170"/>
      <c r="J130" s="170"/>
      <c r="K130" s="170"/>
      <c r="L130" s="170"/>
      <c r="M130" s="170"/>
      <c r="N130" s="170"/>
      <c r="O130" s="170"/>
      <c r="P130" s="170"/>
    </row>
    <row r="131" spans="1:16" x14ac:dyDescent="0.25">
      <c r="A131" s="170"/>
      <c r="B131" s="199" t="s">
        <v>1698</v>
      </c>
      <c r="C131" s="172" t="s">
        <v>1699</v>
      </c>
      <c r="D131" s="172" t="s">
        <v>1700</v>
      </c>
      <c r="E131" s="172" t="s">
        <v>1701</v>
      </c>
      <c r="F131" s="172" t="s">
        <v>1702</v>
      </c>
      <c r="G131" s="172" t="s">
        <v>1703</v>
      </c>
      <c r="H131" s="172" t="s">
        <v>1704</v>
      </c>
      <c r="I131" s="172" t="s">
        <v>1705</v>
      </c>
      <c r="J131" s="172" t="s">
        <v>1706</v>
      </c>
      <c r="K131" s="172" t="s">
        <v>1707</v>
      </c>
      <c r="L131" s="173" t="s">
        <v>1708</v>
      </c>
      <c r="M131" s="170"/>
      <c r="N131" s="170"/>
      <c r="O131" s="170"/>
      <c r="P131" s="170"/>
    </row>
    <row r="132" spans="1:16" x14ac:dyDescent="0.25">
      <c r="A132" s="170"/>
      <c r="B132" s="219" t="s">
        <v>1709</v>
      </c>
      <c r="C132" s="178">
        <v>92.207999999999998</v>
      </c>
      <c r="D132" s="178">
        <v>84.831999999999994</v>
      </c>
      <c r="E132" s="178">
        <v>82.768000000000001</v>
      </c>
      <c r="F132" s="178">
        <v>80.03</v>
      </c>
      <c r="G132" s="178">
        <v>76.135000000000005</v>
      </c>
      <c r="H132" s="178">
        <v>72.462000000000003</v>
      </c>
      <c r="I132" s="178">
        <v>68.867999999999995</v>
      </c>
      <c r="J132" s="178">
        <v>64.635999999999996</v>
      </c>
      <c r="K132" s="178">
        <v>60.609000000000002</v>
      </c>
      <c r="L132" s="242">
        <v>56.313000000000002</v>
      </c>
      <c r="M132" s="170"/>
      <c r="N132" s="170"/>
      <c r="O132" s="170"/>
      <c r="P132" s="170"/>
    </row>
    <row r="133" spans="1:16" x14ac:dyDescent="0.25">
      <c r="A133" s="170"/>
      <c r="B133" s="219" t="s">
        <v>1710</v>
      </c>
      <c r="C133" s="178">
        <v>-45.262999999999998</v>
      </c>
      <c r="D133" s="178">
        <v>-45.314999999999998</v>
      </c>
      <c r="E133" s="178">
        <v>-36.436999999999998</v>
      </c>
      <c r="F133" s="178">
        <v>-17.405999999999999</v>
      </c>
      <c r="G133" s="178"/>
      <c r="H133" s="178"/>
      <c r="I133" s="178"/>
      <c r="J133" s="178"/>
      <c r="K133" s="178"/>
      <c r="L133" s="242"/>
      <c r="M133" s="170"/>
      <c r="N133" s="170"/>
      <c r="O133" s="170"/>
      <c r="P133" s="170"/>
    </row>
    <row r="134" spans="1:16" ht="15.75" customHeight="1" x14ac:dyDescent="0.25">
      <c r="A134" s="170"/>
      <c r="B134" s="288" t="s">
        <v>1711</v>
      </c>
      <c r="C134" s="187">
        <f t="shared" ref="C134:L134" si="2">SUM(C132:C133)</f>
        <v>46.945</v>
      </c>
      <c r="D134" s="187">
        <f t="shared" si="2"/>
        <v>39.516999999999996</v>
      </c>
      <c r="E134" s="187">
        <f t="shared" si="2"/>
        <v>46.331000000000003</v>
      </c>
      <c r="F134" s="187">
        <f t="shared" si="2"/>
        <v>62.624000000000002</v>
      </c>
      <c r="G134" s="187">
        <f t="shared" si="2"/>
        <v>76.135000000000005</v>
      </c>
      <c r="H134" s="187">
        <f t="shared" si="2"/>
        <v>72.462000000000003</v>
      </c>
      <c r="I134" s="187">
        <f t="shared" si="2"/>
        <v>68.867999999999995</v>
      </c>
      <c r="J134" s="187">
        <f t="shared" si="2"/>
        <v>64.635999999999996</v>
      </c>
      <c r="K134" s="187">
        <f t="shared" si="2"/>
        <v>60.609000000000002</v>
      </c>
      <c r="L134" s="163">
        <f t="shared" si="2"/>
        <v>56.313000000000002</v>
      </c>
      <c r="M134" s="170"/>
      <c r="N134" s="170"/>
      <c r="O134" s="170"/>
      <c r="P134" s="170"/>
    </row>
    <row r="135" spans="1:16" ht="15.75" customHeight="1" x14ac:dyDescent="0.25">
      <c r="A135" s="170"/>
      <c r="B135" s="170"/>
      <c r="C135" s="170"/>
      <c r="D135" s="170"/>
      <c r="E135" s="170"/>
      <c r="F135" s="170"/>
      <c r="G135" s="170"/>
      <c r="H135" s="170"/>
      <c r="I135" s="170"/>
      <c r="J135" s="170"/>
      <c r="K135" s="170"/>
      <c r="L135" s="170"/>
      <c r="M135" s="170"/>
      <c r="N135" s="170"/>
      <c r="O135" s="170"/>
      <c r="P135" s="170"/>
    </row>
    <row r="136" spans="1:16" ht="15.75" customHeight="1" x14ac:dyDescent="0.25">
      <c r="A136" s="170"/>
      <c r="B136" s="192" t="s">
        <v>1712</v>
      </c>
      <c r="C136" s="133" t="s">
        <v>1713</v>
      </c>
      <c r="D136" s="134"/>
      <c r="E136" s="134"/>
      <c r="F136" s="135"/>
      <c r="G136" s="170"/>
      <c r="H136" s="170"/>
      <c r="I136" s="170"/>
      <c r="J136" s="170"/>
      <c r="K136" s="170"/>
      <c r="L136" s="170"/>
      <c r="M136" s="170"/>
      <c r="N136" s="170"/>
      <c r="O136" s="170"/>
      <c r="P136" s="170"/>
    </row>
    <row r="137" spans="1:16" x14ac:dyDescent="0.25">
      <c r="A137" s="170"/>
      <c r="B137" s="170"/>
      <c r="C137" s="170"/>
      <c r="D137" s="170"/>
      <c r="E137" s="170"/>
      <c r="F137" s="170"/>
      <c r="G137" s="170"/>
      <c r="H137" s="170"/>
      <c r="I137" s="170"/>
      <c r="J137" s="170"/>
      <c r="K137" s="170"/>
      <c r="L137" s="170"/>
      <c r="M137" s="170"/>
      <c r="N137" s="170"/>
      <c r="O137" s="170"/>
      <c r="P137" s="170"/>
    </row>
    <row r="138" spans="1:16" x14ac:dyDescent="0.25">
      <c r="A138" s="170"/>
      <c r="B138" s="137" t="s">
        <v>1672</v>
      </c>
      <c r="C138" s="92"/>
      <c r="D138" s="92"/>
      <c r="E138" s="92"/>
      <c r="F138" s="92"/>
      <c r="G138" s="92"/>
      <c r="H138" s="92"/>
      <c r="I138" s="170"/>
      <c r="J138" s="170"/>
      <c r="K138" s="170"/>
      <c r="L138" s="170"/>
      <c r="M138" s="170"/>
      <c r="N138" s="170"/>
      <c r="O138" s="170"/>
      <c r="P138" s="170"/>
    </row>
    <row r="139" spans="1:16" x14ac:dyDescent="0.25">
      <c r="A139" s="170"/>
      <c r="B139" s="137" t="s">
        <v>1683</v>
      </c>
      <c r="C139" s="92"/>
      <c r="D139" s="92"/>
      <c r="E139" s="92"/>
      <c r="F139" s="92"/>
      <c r="G139" s="92"/>
      <c r="H139" s="92"/>
      <c r="I139" s="170"/>
      <c r="J139" s="170"/>
      <c r="K139" s="170"/>
      <c r="L139" s="170"/>
      <c r="M139" s="170"/>
      <c r="N139" s="170"/>
      <c r="O139" s="170"/>
      <c r="P139" s="170"/>
    </row>
    <row r="140" spans="1:16" x14ac:dyDescent="0.25">
      <c r="A140" s="170"/>
      <c r="B140" s="137" t="s">
        <v>1714</v>
      </c>
      <c r="C140" s="92"/>
      <c r="D140" s="92"/>
      <c r="E140" s="92"/>
      <c r="F140" s="92"/>
      <c r="G140" s="92"/>
      <c r="H140" s="92"/>
      <c r="I140" s="170"/>
      <c r="J140" s="170"/>
      <c r="K140" s="170"/>
      <c r="L140" s="170"/>
      <c r="M140" s="170"/>
      <c r="N140" s="170"/>
      <c r="O140" s="170"/>
      <c r="P140" s="170"/>
    </row>
    <row r="141" spans="1:16" x14ac:dyDescent="0.25">
      <c r="A141" s="92"/>
      <c r="B141" s="92"/>
      <c r="C141" s="92"/>
      <c r="D141" s="92"/>
      <c r="E141" s="92"/>
      <c r="F141" s="92"/>
      <c r="G141" s="92"/>
      <c r="H141" s="92"/>
      <c r="I141" s="92"/>
      <c r="J141" s="92"/>
      <c r="K141" s="92"/>
      <c r="L141" s="92"/>
      <c r="M141" s="92"/>
      <c r="N141" s="92"/>
      <c r="O141" s="92"/>
      <c r="P141" s="92"/>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3386"/>
  </sheetPr>
  <dimension ref="A1:N112"/>
  <sheetViews>
    <sheetView zoomScale="80" zoomScaleNormal="80" workbookViewId="0">
      <selection sqref="A1:B1 A1:B1"/>
    </sheetView>
  </sheetViews>
  <sheetFormatPr defaultColWidth="8.85546875" defaultRowHeight="15" outlineLevelRow="1" x14ac:dyDescent="0.25"/>
  <cols>
    <col min="1" max="1" width="13.28515625" style="23" customWidth="1"/>
    <col min="2" max="2" width="60.5703125" style="23" bestFit="1" customWidth="1"/>
    <col min="3" max="7" width="41" style="23" customWidth="1"/>
    <col min="8" max="8" width="7.28515625" style="23" customWidth="1"/>
    <col min="9" max="9" width="92" style="23" customWidth="1"/>
    <col min="10" max="11" width="47.7109375" style="23" customWidth="1"/>
    <col min="12" max="12" width="7.28515625" style="23" customWidth="1"/>
    <col min="13" max="13" width="25.7109375" style="23" customWidth="1"/>
    <col min="14" max="14" width="25.7109375" style="21" customWidth="1"/>
    <col min="15" max="15" width="8.85546875" style="41" customWidth="1"/>
    <col min="16" max="16384" width="8.85546875" style="41"/>
  </cols>
  <sheetData>
    <row r="1" spans="1:13" ht="45" customHeight="1" x14ac:dyDescent="0.25">
      <c r="A1" s="302" t="s">
        <v>1715</v>
      </c>
      <c r="B1" s="302"/>
    </row>
    <row r="2" spans="1:13" ht="31.5" customHeight="1" x14ac:dyDescent="0.25">
      <c r="A2" s="20" t="s">
        <v>1716</v>
      </c>
      <c r="B2" s="20"/>
      <c r="C2" s="21"/>
      <c r="D2" s="21"/>
      <c r="E2" s="21"/>
      <c r="F2" s="2" t="s">
        <v>176</v>
      </c>
      <c r="G2" s="42"/>
      <c r="H2" s="21"/>
      <c r="I2" s="20"/>
      <c r="J2" s="21"/>
      <c r="K2" s="21"/>
      <c r="L2" s="21"/>
      <c r="M2" s="21"/>
    </row>
    <row r="3" spans="1:13" ht="15.75" customHeight="1" x14ac:dyDescent="0.25">
      <c r="A3" s="21"/>
      <c r="B3" s="22"/>
      <c r="C3" s="22"/>
      <c r="D3" s="21"/>
      <c r="E3" s="21"/>
      <c r="F3" s="21"/>
      <c r="G3" s="21"/>
      <c r="H3" s="21"/>
      <c r="L3" s="21"/>
      <c r="M3" s="21"/>
    </row>
    <row r="4" spans="1:13" ht="19.5" customHeight="1" x14ac:dyDescent="0.25">
      <c r="A4" s="24"/>
      <c r="B4" s="25" t="s">
        <v>177</v>
      </c>
      <c r="C4" s="26" t="s">
        <v>1717</v>
      </c>
      <c r="D4" s="24"/>
      <c r="E4" s="24"/>
      <c r="F4" s="21"/>
      <c r="G4" s="21"/>
      <c r="H4" s="21"/>
      <c r="I4" s="31" t="s">
        <v>1718</v>
      </c>
      <c r="J4" s="50" t="s">
        <v>1558</v>
      </c>
      <c r="L4" s="21"/>
      <c r="M4" s="21"/>
    </row>
    <row r="5" spans="1:13" ht="15.75" customHeight="1" x14ac:dyDescent="0.25">
      <c r="H5" s="21"/>
      <c r="I5" s="87" t="s">
        <v>1560</v>
      </c>
      <c r="J5" s="23" t="s">
        <v>246</v>
      </c>
      <c r="L5" s="21"/>
      <c r="M5" s="21"/>
    </row>
    <row r="6" spans="1:13" ht="18.75" customHeight="1" x14ac:dyDescent="0.25">
      <c r="A6" s="27"/>
      <c r="B6" s="28" t="s">
        <v>1719</v>
      </c>
      <c r="C6" s="27"/>
      <c r="E6" s="29"/>
      <c r="F6" s="29"/>
      <c r="G6" s="29"/>
      <c r="H6" s="21"/>
      <c r="I6" s="87" t="s">
        <v>1562</v>
      </c>
      <c r="J6" s="23" t="s">
        <v>1563</v>
      </c>
      <c r="L6" s="21"/>
      <c r="M6" s="21"/>
    </row>
    <row r="7" spans="1:13" x14ac:dyDescent="0.25">
      <c r="B7" s="30" t="s">
        <v>1720</v>
      </c>
      <c r="H7" s="21"/>
      <c r="I7" s="87" t="s">
        <v>1565</v>
      </c>
      <c r="J7" s="23" t="s">
        <v>284</v>
      </c>
      <c r="L7" s="21"/>
      <c r="M7" s="21"/>
    </row>
    <row r="8" spans="1:13" x14ac:dyDescent="0.25">
      <c r="B8" s="30" t="s">
        <v>1721</v>
      </c>
      <c r="H8" s="21"/>
      <c r="I8" s="87" t="s">
        <v>1722</v>
      </c>
      <c r="J8" s="23" t="s">
        <v>1568</v>
      </c>
      <c r="L8" s="21"/>
      <c r="M8" s="21"/>
    </row>
    <row r="9" spans="1:13" ht="15.75" customHeight="1" x14ac:dyDescent="0.25">
      <c r="B9" s="108" t="s">
        <v>1723</v>
      </c>
      <c r="H9" s="21"/>
      <c r="L9" s="21"/>
      <c r="M9" s="21"/>
    </row>
    <row r="10" spans="1:13" x14ac:dyDescent="0.25">
      <c r="B10" s="88"/>
      <c r="H10" s="21"/>
      <c r="I10" s="87" t="s">
        <v>1724</v>
      </c>
      <c r="L10" s="21"/>
      <c r="M10" s="21"/>
    </row>
    <row r="11" spans="1:13" x14ac:dyDescent="0.25">
      <c r="B11" s="88"/>
      <c r="H11" s="21"/>
      <c r="I11" s="87" t="s">
        <v>1725</v>
      </c>
      <c r="L11" s="21"/>
      <c r="M11" s="21"/>
    </row>
    <row r="12" spans="1:13" ht="37.5" customHeight="1" x14ac:dyDescent="0.25">
      <c r="A12" s="31" t="s">
        <v>187</v>
      </c>
      <c r="B12" s="31" t="s">
        <v>1726</v>
      </c>
      <c r="C12" s="32"/>
      <c r="D12" s="32"/>
      <c r="E12" s="32"/>
      <c r="F12" s="32"/>
      <c r="G12" s="32"/>
      <c r="H12" s="21"/>
      <c r="L12" s="21"/>
      <c r="M12" s="21"/>
    </row>
    <row r="13" spans="1:13" ht="15" customHeight="1" x14ac:dyDescent="0.25">
      <c r="A13" s="37"/>
      <c r="B13" s="71" t="s">
        <v>1727</v>
      </c>
      <c r="C13" s="37" t="s">
        <v>1728</v>
      </c>
      <c r="D13" s="37" t="s">
        <v>1729</v>
      </c>
      <c r="E13" s="38"/>
      <c r="F13" s="39"/>
      <c r="G13" s="39"/>
      <c r="H13" s="21"/>
      <c r="L13" s="21"/>
      <c r="M13" s="21"/>
    </row>
    <row r="14" spans="1:13" x14ac:dyDescent="0.25">
      <c r="A14" s="23" t="s">
        <v>1730</v>
      </c>
      <c r="B14" s="23" t="s">
        <v>1731</v>
      </c>
      <c r="C14" s="62" t="s">
        <v>1732</v>
      </c>
      <c r="D14" s="62" t="s">
        <v>1732</v>
      </c>
      <c r="E14" s="29"/>
      <c r="F14" s="29"/>
      <c r="G14" s="29"/>
      <c r="H14" s="21"/>
      <c r="L14" s="21"/>
      <c r="M14" s="21"/>
    </row>
    <row r="15" spans="1:13" x14ac:dyDescent="0.25">
      <c r="A15" s="23" t="s">
        <v>1733</v>
      </c>
      <c r="B15" s="23" t="s">
        <v>671</v>
      </c>
      <c r="C15" s="23" t="s">
        <v>539</v>
      </c>
      <c r="D15" s="23" t="s">
        <v>539</v>
      </c>
      <c r="E15" s="29"/>
      <c r="F15" s="29"/>
      <c r="G15" s="29"/>
      <c r="H15" s="21"/>
      <c r="L15" s="21"/>
      <c r="M15" s="21"/>
    </row>
    <row r="16" spans="1:13" x14ac:dyDescent="0.25">
      <c r="A16" s="23" t="s">
        <v>1734</v>
      </c>
      <c r="B16" s="23" t="s">
        <v>1735</v>
      </c>
      <c r="C16" s="23" t="s">
        <v>539</v>
      </c>
      <c r="D16" s="23" t="s">
        <v>539</v>
      </c>
      <c r="E16" s="29"/>
      <c r="F16" s="29"/>
      <c r="G16" s="29"/>
      <c r="H16" s="21"/>
      <c r="L16" s="21"/>
      <c r="M16" s="21"/>
    </row>
    <row r="17" spans="1:13" x14ac:dyDescent="0.25">
      <c r="A17" s="23" t="s">
        <v>1736</v>
      </c>
      <c r="B17" s="23" t="s">
        <v>1737</v>
      </c>
      <c r="C17" s="23" t="s">
        <v>539</v>
      </c>
      <c r="D17" s="23" t="s">
        <v>539</v>
      </c>
      <c r="E17" s="29"/>
      <c r="F17" s="29"/>
      <c r="G17" s="29"/>
      <c r="H17" s="21"/>
      <c r="L17" s="21"/>
      <c r="M17" s="21"/>
    </row>
    <row r="18" spans="1:13" x14ac:dyDescent="0.25">
      <c r="A18" s="23" t="s">
        <v>1738</v>
      </c>
      <c r="B18" s="23" t="s">
        <v>1739</v>
      </c>
      <c r="C18" s="23" t="s">
        <v>539</v>
      </c>
      <c r="D18" s="23" t="s">
        <v>539</v>
      </c>
      <c r="E18" s="29"/>
      <c r="F18" s="29"/>
      <c r="G18" s="29"/>
      <c r="H18" s="21"/>
      <c r="L18" s="21"/>
      <c r="M18" s="21"/>
    </row>
    <row r="19" spans="1:13" x14ac:dyDescent="0.25">
      <c r="A19" s="23" t="s">
        <v>1740</v>
      </c>
      <c r="B19" s="23" t="s">
        <v>1741</v>
      </c>
      <c r="C19" s="23" t="s">
        <v>539</v>
      </c>
      <c r="D19" s="23" t="s">
        <v>539</v>
      </c>
      <c r="E19" s="29"/>
      <c r="F19" s="29"/>
      <c r="G19" s="29"/>
      <c r="H19" s="21"/>
      <c r="L19" s="21"/>
      <c r="M19" s="21"/>
    </row>
    <row r="20" spans="1:13" x14ac:dyDescent="0.25">
      <c r="A20" s="23" t="s">
        <v>1742</v>
      </c>
      <c r="B20" s="23" t="s">
        <v>1743</v>
      </c>
      <c r="C20" s="23" t="s">
        <v>539</v>
      </c>
      <c r="D20" s="23" t="s">
        <v>539</v>
      </c>
      <c r="E20" s="29"/>
      <c r="F20" s="29"/>
      <c r="G20" s="29"/>
      <c r="H20" s="21"/>
      <c r="L20" s="21"/>
      <c r="M20" s="21"/>
    </row>
    <row r="21" spans="1:13" x14ac:dyDescent="0.25">
      <c r="A21" s="23" t="s">
        <v>1744</v>
      </c>
      <c r="B21" s="23" t="s">
        <v>1745</v>
      </c>
      <c r="C21" s="23" t="s">
        <v>539</v>
      </c>
      <c r="D21" s="23" t="s">
        <v>539</v>
      </c>
      <c r="E21" s="29"/>
      <c r="F21" s="29"/>
      <c r="G21" s="29"/>
      <c r="H21" s="21"/>
      <c r="L21" s="21"/>
      <c r="M21" s="21"/>
    </row>
    <row r="22" spans="1:13" x14ac:dyDescent="0.25">
      <c r="A22" s="23" t="s">
        <v>1746</v>
      </c>
      <c r="B22" s="23" t="s">
        <v>1747</v>
      </c>
      <c r="C22" s="23" t="s">
        <v>539</v>
      </c>
      <c r="D22" s="23" t="s">
        <v>539</v>
      </c>
      <c r="E22" s="29"/>
      <c r="F22" s="29"/>
      <c r="G22" s="29"/>
      <c r="H22" s="21"/>
      <c r="L22" s="21"/>
      <c r="M22" s="21"/>
    </row>
    <row r="23" spans="1:13" x14ac:dyDescent="0.25">
      <c r="A23" s="23" t="s">
        <v>1748</v>
      </c>
      <c r="B23" s="23" t="s">
        <v>1749</v>
      </c>
      <c r="C23" s="23" t="s">
        <v>539</v>
      </c>
      <c r="D23" s="23" t="s">
        <v>539</v>
      </c>
      <c r="E23" s="29"/>
      <c r="F23" s="29"/>
      <c r="G23" s="29"/>
      <c r="H23" s="21"/>
      <c r="L23" s="21"/>
      <c r="M23" s="21"/>
    </row>
    <row r="24" spans="1:13" x14ac:dyDescent="0.25">
      <c r="A24" s="23" t="s">
        <v>1750</v>
      </c>
      <c r="B24" s="23" t="s">
        <v>1751</v>
      </c>
      <c r="C24" s="23" t="s">
        <v>539</v>
      </c>
      <c r="D24" s="23" t="s">
        <v>539</v>
      </c>
      <c r="E24" s="29"/>
      <c r="F24" s="29"/>
      <c r="G24" s="29"/>
      <c r="H24" s="21"/>
      <c r="L24" s="21"/>
      <c r="M24" s="21"/>
    </row>
    <row r="25" spans="1:13" outlineLevel="1" x14ac:dyDescent="0.25">
      <c r="A25" s="23" t="s">
        <v>1752</v>
      </c>
      <c r="B25" s="35" t="s">
        <v>1753</v>
      </c>
      <c r="C25" s="23" t="s">
        <v>539</v>
      </c>
      <c r="D25" s="23" t="s">
        <v>539</v>
      </c>
      <c r="E25" s="29"/>
      <c r="F25" s="29"/>
      <c r="G25" s="29"/>
      <c r="H25" s="21"/>
      <c r="L25" s="21"/>
      <c r="M25" s="21"/>
    </row>
    <row r="26" spans="1:13" outlineLevel="1" x14ac:dyDescent="0.25">
      <c r="A26" s="23" t="s">
        <v>1754</v>
      </c>
      <c r="B26" s="78"/>
      <c r="C26" s="77"/>
      <c r="D26" s="77"/>
      <c r="E26" s="29"/>
      <c r="F26" s="29"/>
      <c r="G26" s="29"/>
      <c r="H26" s="21"/>
      <c r="L26" s="21"/>
      <c r="M26" s="21"/>
    </row>
    <row r="27" spans="1:13" outlineLevel="1" x14ac:dyDescent="0.25">
      <c r="A27" s="23" t="s">
        <v>1755</v>
      </c>
      <c r="B27" s="78"/>
      <c r="C27" s="77"/>
      <c r="D27" s="77"/>
      <c r="E27" s="29"/>
      <c r="F27" s="29"/>
      <c r="G27" s="29"/>
      <c r="H27" s="21"/>
      <c r="L27" s="21"/>
      <c r="M27" s="21"/>
    </row>
    <row r="28" spans="1:13" outlineLevel="1" x14ac:dyDescent="0.25">
      <c r="A28" s="23" t="s">
        <v>1756</v>
      </c>
      <c r="B28" s="78"/>
      <c r="C28" s="77"/>
      <c r="D28" s="77"/>
      <c r="E28" s="29"/>
      <c r="F28" s="29"/>
      <c r="G28" s="29"/>
      <c r="H28" s="21"/>
      <c r="L28" s="21"/>
      <c r="M28" s="21"/>
    </row>
    <row r="29" spans="1:13" outlineLevel="1" x14ac:dyDescent="0.25">
      <c r="A29" s="23" t="s">
        <v>1757</v>
      </c>
      <c r="B29" s="78"/>
      <c r="C29" s="77"/>
      <c r="D29" s="77"/>
      <c r="E29" s="29"/>
      <c r="F29" s="29"/>
      <c r="G29" s="29"/>
      <c r="H29" s="21"/>
      <c r="L29" s="21"/>
      <c r="M29" s="21"/>
    </row>
    <row r="30" spans="1:13" outlineLevel="1" x14ac:dyDescent="0.25">
      <c r="A30" s="23" t="s">
        <v>1758</v>
      </c>
      <c r="B30" s="78"/>
      <c r="C30" s="77"/>
      <c r="D30" s="77"/>
      <c r="E30" s="29"/>
      <c r="F30" s="29"/>
      <c r="G30" s="29"/>
      <c r="H30" s="21"/>
      <c r="L30" s="21"/>
      <c r="M30" s="21"/>
    </row>
    <row r="31" spans="1:13" outlineLevel="1" x14ac:dyDescent="0.25">
      <c r="A31" s="23" t="s">
        <v>1759</v>
      </c>
      <c r="B31" s="78"/>
      <c r="C31" s="77"/>
      <c r="D31" s="77"/>
      <c r="E31" s="29"/>
      <c r="F31" s="29"/>
      <c r="G31" s="29"/>
      <c r="H31" s="21"/>
      <c r="L31" s="21"/>
      <c r="M31" s="21"/>
    </row>
    <row r="32" spans="1:13" outlineLevel="1" x14ac:dyDescent="0.25">
      <c r="A32" s="23" t="s">
        <v>1760</v>
      </c>
      <c r="B32" s="78"/>
      <c r="C32" s="77"/>
      <c r="D32" s="77"/>
      <c r="E32" s="29"/>
      <c r="F32" s="29"/>
      <c r="G32" s="29"/>
      <c r="H32" s="21"/>
      <c r="L32" s="21"/>
      <c r="M32" s="21"/>
    </row>
    <row r="33" spans="1:13" ht="18.75" customHeight="1" x14ac:dyDescent="0.25">
      <c r="A33" s="32"/>
      <c r="B33" s="31" t="s">
        <v>1721</v>
      </c>
      <c r="C33" s="32"/>
      <c r="D33" s="32"/>
      <c r="E33" s="32"/>
      <c r="F33" s="32"/>
      <c r="G33" s="32"/>
      <c r="H33" s="21"/>
      <c r="L33" s="21"/>
      <c r="M33" s="21"/>
    </row>
    <row r="34" spans="1:13" ht="15" customHeight="1" x14ac:dyDescent="0.25">
      <c r="A34" s="37"/>
      <c r="B34" s="71" t="s">
        <v>1761</v>
      </c>
      <c r="C34" s="37" t="s">
        <v>1762</v>
      </c>
      <c r="D34" s="37" t="s">
        <v>1729</v>
      </c>
      <c r="E34" s="37" t="s">
        <v>1763</v>
      </c>
      <c r="F34" s="39"/>
      <c r="G34" s="39"/>
      <c r="H34" s="21"/>
      <c r="L34" s="21"/>
      <c r="M34" s="21"/>
    </row>
    <row r="35" spans="1:13" x14ac:dyDescent="0.25">
      <c r="A35" s="23" t="s">
        <v>1764</v>
      </c>
      <c r="B35" s="62" t="s">
        <v>1732</v>
      </c>
      <c r="C35" s="62" t="s">
        <v>1765</v>
      </c>
      <c r="D35" s="62" t="s">
        <v>1766</v>
      </c>
      <c r="E35" s="62" t="s">
        <v>1767</v>
      </c>
      <c r="F35" s="63"/>
      <c r="G35" s="63"/>
      <c r="H35" s="21"/>
      <c r="L35" s="21"/>
      <c r="M35" s="21"/>
    </row>
    <row r="36" spans="1:13" x14ac:dyDescent="0.25">
      <c r="A36" s="23" t="s">
        <v>1768</v>
      </c>
      <c r="B36" s="23" t="s">
        <v>1769</v>
      </c>
      <c r="C36" s="23" t="s">
        <v>539</v>
      </c>
      <c r="D36" s="23" t="s">
        <v>539</v>
      </c>
      <c r="E36" s="23" t="s">
        <v>539</v>
      </c>
      <c r="H36" s="21"/>
      <c r="L36" s="21"/>
      <c r="M36" s="21"/>
    </row>
    <row r="37" spans="1:13" x14ac:dyDescent="0.25">
      <c r="A37" s="23" t="s">
        <v>1770</v>
      </c>
      <c r="B37" s="23" t="s">
        <v>1771</v>
      </c>
      <c r="C37" s="23" t="s">
        <v>539</v>
      </c>
      <c r="D37" s="23" t="s">
        <v>539</v>
      </c>
      <c r="E37" s="23" t="s">
        <v>539</v>
      </c>
      <c r="H37" s="21"/>
      <c r="L37" s="21"/>
      <c r="M37" s="21"/>
    </row>
    <row r="38" spans="1:13" x14ac:dyDescent="0.25">
      <c r="A38" s="23" t="s">
        <v>1772</v>
      </c>
      <c r="B38" s="23" t="s">
        <v>1773</v>
      </c>
      <c r="C38" s="23" t="s">
        <v>539</v>
      </c>
      <c r="D38" s="23" t="s">
        <v>539</v>
      </c>
      <c r="E38" s="23" t="s">
        <v>539</v>
      </c>
      <c r="H38" s="21"/>
      <c r="L38" s="21"/>
      <c r="M38" s="21"/>
    </row>
    <row r="39" spans="1:13" x14ac:dyDescent="0.25">
      <c r="A39" s="23" t="s">
        <v>1774</v>
      </c>
      <c r="B39" s="23" t="s">
        <v>1775</v>
      </c>
      <c r="C39" s="23" t="s">
        <v>539</v>
      </c>
      <c r="D39" s="23" t="s">
        <v>539</v>
      </c>
      <c r="E39" s="23" t="s">
        <v>539</v>
      </c>
      <c r="H39" s="21"/>
      <c r="L39" s="21"/>
      <c r="M39" s="21"/>
    </row>
    <row r="40" spans="1:13" x14ac:dyDescent="0.25">
      <c r="A40" s="23" t="s">
        <v>1776</v>
      </c>
      <c r="B40" s="23" t="s">
        <v>1777</v>
      </c>
      <c r="C40" s="23" t="s">
        <v>539</v>
      </c>
      <c r="D40" s="23" t="s">
        <v>539</v>
      </c>
      <c r="E40" s="23" t="s">
        <v>539</v>
      </c>
      <c r="H40" s="21"/>
      <c r="L40" s="21"/>
      <c r="M40" s="21"/>
    </row>
    <row r="41" spans="1:13" x14ac:dyDescent="0.25">
      <c r="A41" s="23" t="s">
        <v>1778</v>
      </c>
      <c r="B41" s="23" t="s">
        <v>1779</v>
      </c>
      <c r="C41" s="23" t="s">
        <v>539</v>
      </c>
      <c r="D41" s="23" t="s">
        <v>539</v>
      </c>
      <c r="E41" s="23" t="s">
        <v>539</v>
      </c>
      <c r="H41" s="21"/>
      <c r="L41" s="21"/>
      <c r="M41" s="21"/>
    </row>
    <row r="42" spans="1:13" x14ac:dyDescent="0.25">
      <c r="A42" s="23" t="s">
        <v>1780</v>
      </c>
      <c r="B42" s="23" t="s">
        <v>1781</v>
      </c>
      <c r="C42" s="23" t="s">
        <v>539</v>
      </c>
      <c r="D42" s="23" t="s">
        <v>539</v>
      </c>
      <c r="E42" s="23" t="s">
        <v>539</v>
      </c>
      <c r="H42" s="21"/>
      <c r="L42" s="21"/>
      <c r="M42" s="21"/>
    </row>
    <row r="43" spans="1:13" x14ac:dyDescent="0.25">
      <c r="A43" s="23" t="s">
        <v>1782</v>
      </c>
      <c r="B43" s="23" t="s">
        <v>1783</v>
      </c>
      <c r="C43" s="23" t="s">
        <v>539</v>
      </c>
      <c r="D43" s="23" t="s">
        <v>539</v>
      </c>
      <c r="E43" s="23" t="s">
        <v>539</v>
      </c>
      <c r="H43" s="21"/>
      <c r="L43" s="21"/>
      <c r="M43" s="21"/>
    </row>
    <row r="44" spans="1:13" x14ac:dyDescent="0.25">
      <c r="A44" s="23" t="s">
        <v>1784</v>
      </c>
      <c r="B44" s="23" t="s">
        <v>1785</v>
      </c>
      <c r="C44" s="23" t="s">
        <v>539</v>
      </c>
      <c r="D44" s="23" t="s">
        <v>539</v>
      </c>
      <c r="E44" s="23" t="s">
        <v>539</v>
      </c>
      <c r="H44" s="21"/>
      <c r="L44" s="21"/>
      <c r="M44" s="21"/>
    </row>
    <row r="45" spans="1:13" x14ac:dyDescent="0.25">
      <c r="A45" s="23" t="s">
        <v>1786</v>
      </c>
      <c r="B45" s="23" t="s">
        <v>1787</v>
      </c>
      <c r="C45" s="23" t="s">
        <v>539</v>
      </c>
      <c r="D45" s="23" t="s">
        <v>539</v>
      </c>
      <c r="E45" s="23" t="s">
        <v>539</v>
      </c>
      <c r="H45" s="21"/>
      <c r="L45" s="21"/>
      <c r="M45" s="21"/>
    </row>
    <row r="46" spans="1:13" x14ac:dyDescent="0.25">
      <c r="A46" s="23" t="s">
        <v>1788</v>
      </c>
      <c r="B46" s="23" t="s">
        <v>1789</v>
      </c>
      <c r="C46" s="23" t="s">
        <v>539</v>
      </c>
      <c r="D46" s="23" t="s">
        <v>539</v>
      </c>
      <c r="E46" s="23" t="s">
        <v>539</v>
      </c>
      <c r="H46" s="21"/>
      <c r="L46" s="21"/>
      <c r="M46" s="21"/>
    </row>
    <row r="47" spans="1:13" x14ac:dyDescent="0.25">
      <c r="A47" s="23" t="s">
        <v>1790</v>
      </c>
      <c r="B47" s="23" t="s">
        <v>1791</v>
      </c>
      <c r="C47" s="23" t="s">
        <v>539</v>
      </c>
      <c r="D47" s="23" t="s">
        <v>539</v>
      </c>
      <c r="E47" s="23" t="s">
        <v>539</v>
      </c>
      <c r="H47" s="21"/>
      <c r="L47" s="21"/>
      <c r="M47" s="21"/>
    </row>
    <row r="48" spans="1:13" x14ac:dyDescent="0.25">
      <c r="A48" s="23" t="s">
        <v>1792</v>
      </c>
      <c r="B48" s="23" t="s">
        <v>1793</v>
      </c>
      <c r="C48" s="23" t="s">
        <v>539</v>
      </c>
      <c r="D48" s="23" t="s">
        <v>539</v>
      </c>
      <c r="E48" s="23" t="s">
        <v>539</v>
      </c>
      <c r="H48" s="21"/>
      <c r="L48" s="21"/>
      <c r="M48" s="21"/>
    </row>
    <row r="49" spans="1:13" x14ac:dyDescent="0.25">
      <c r="A49" s="23" t="s">
        <v>1794</v>
      </c>
      <c r="B49" s="23" t="s">
        <v>1795</v>
      </c>
      <c r="C49" s="23" t="s">
        <v>539</v>
      </c>
      <c r="D49" s="23" t="s">
        <v>539</v>
      </c>
      <c r="E49" s="23" t="s">
        <v>539</v>
      </c>
      <c r="H49" s="21"/>
      <c r="L49" s="21"/>
      <c r="M49" s="21"/>
    </row>
    <row r="50" spans="1:13" x14ac:dyDescent="0.25">
      <c r="A50" s="23" t="s">
        <v>1796</v>
      </c>
      <c r="B50" s="23" t="s">
        <v>1797</v>
      </c>
      <c r="C50" s="23" t="s">
        <v>539</v>
      </c>
      <c r="D50" s="23" t="s">
        <v>539</v>
      </c>
      <c r="E50" s="23" t="s">
        <v>539</v>
      </c>
      <c r="H50" s="21"/>
      <c r="L50" s="21"/>
      <c r="M50" s="21"/>
    </row>
    <row r="51" spans="1:13" x14ac:dyDescent="0.25">
      <c r="A51" s="23" t="s">
        <v>1798</v>
      </c>
      <c r="B51" s="23" t="s">
        <v>1799</v>
      </c>
      <c r="C51" s="23" t="s">
        <v>539</v>
      </c>
      <c r="D51" s="23" t="s">
        <v>539</v>
      </c>
      <c r="E51" s="23" t="s">
        <v>539</v>
      </c>
      <c r="H51" s="21"/>
      <c r="L51" s="21"/>
      <c r="M51" s="21"/>
    </row>
    <row r="52" spans="1:13" x14ac:dyDescent="0.25">
      <c r="A52" s="23" t="s">
        <v>1800</v>
      </c>
      <c r="B52" s="23" t="s">
        <v>1801</v>
      </c>
      <c r="C52" s="23" t="s">
        <v>539</v>
      </c>
      <c r="D52" s="23" t="s">
        <v>539</v>
      </c>
      <c r="E52" s="23" t="s">
        <v>539</v>
      </c>
      <c r="H52" s="21"/>
      <c r="L52" s="21"/>
      <c r="M52" s="21"/>
    </row>
    <row r="53" spans="1:13" x14ac:dyDescent="0.25">
      <c r="A53" s="23" t="s">
        <v>1802</v>
      </c>
      <c r="B53" s="23" t="s">
        <v>1803</v>
      </c>
      <c r="C53" s="23" t="s">
        <v>539</v>
      </c>
      <c r="D53" s="23" t="s">
        <v>539</v>
      </c>
      <c r="E53" s="23" t="s">
        <v>539</v>
      </c>
      <c r="H53" s="21"/>
      <c r="L53" s="21"/>
      <c r="M53" s="21"/>
    </row>
    <row r="54" spans="1:13" x14ac:dyDescent="0.25">
      <c r="A54" s="23" t="s">
        <v>1804</v>
      </c>
      <c r="B54" s="23" t="s">
        <v>1805</v>
      </c>
      <c r="C54" s="23" t="s">
        <v>539</v>
      </c>
      <c r="D54" s="23" t="s">
        <v>539</v>
      </c>
      <c r="E54" s="23" t="s">
        <v>539</v>
      </c>
      <c r="H54" s="21"/>
      <c r="L54" s="21"/>
      <c r="M54" s="21"/>
    </row>
    <row r="55" spans="1:13" x14ac:dyDescent="0.25">
      <c r="A55" s="23" t="s">
        <v>1806</v>
      </c>
      <c r="B55" s="23" t="s">
        <v>1807</v>
      </c>
      <c r="C55" s="23" t="s">
        <v>539</v>
      </c>
      <c r="D55" s="23" t="s">
        <v>539</v>
      </c>
      <c r="E55" s="23" t="s">
        <v>539</v>
      </c>
      <c r="H55" s="21"/>
      <c r="L55" s="21"/>
      <c r="M55" s="21"/>
    </row>
    <row r="56" spans="1:13" x14ac:dyDescent="0.25">
      <c r="A56" s="23" t="s">
        <v>1808</v>
      </c>
      <c r="B56" s="23" t="s">
        <v>1809</v>
      </c>
      <c r="C56" s="23" t="s">
        <v>539</v>
      </c>
      <c r="D56" s="23" t="s">
        <v>539</v>
      </c>
      <c r="E56" s="23" t="s">
        <v>539</v>
      </c>
      <c r="H56" s="21"/>
      <c r="L56" s="21"/>
      <c r="M56" s="21"/>
    </row>
    <row r="57" spans="1:13" x14ac:dyDescent="0.25">
      <c r="A57" s="23" t="s">
        <v>1810</v>
      </c>
      <c r="B57" s="23" t="s">
        <v>1811</v>
      </c>
      <c r="C57" s="23" t="s">
        <v>539</v>
      </c>
      <c r="D57" s="23" t="s">
        <v>539</v>
      </c>
      <c r="E57" s="23" t="s">
        <v>539</v>
      </c>
      <c r="H57" s="21"/>
      <c r="L57" s="21"/>
      <c r="M57" s="21"/>
    </row>
    <row r="58" spans="1:13" x14ac:dyDescent="0.25">
      <c r="A58" s="23" t="s">
        <v>1812</v>
      </c>
      <c r="B58" s="23" t="s">
        <v>1813</v>
      </c>
      <c r="C58" s="23" t="s">
        <v>539</v>
      </c>
      <c r="D58" s="23" t="s">
        <v>539</v>
      </c>
      <c r="E58" s="23" t="s">
        <v>539</v>
      </c>
      <c r="H58" s="21"/>
      <c r="L58" s="21"/>
      <c r="M58" s="21"/>
    </row>
    <row r="59" spans="1:13" x14ac:dyDescent="0.25">
      <c r="A59" s="23" t="s">
        <v>1814</v>
      </c>
      <c r="B59" s="23" t="s">
        <v>1815</v>
      </c>
      <c r="C59" s="23" t="s">
        <v>539</v>
      </c>
      <c r="D59" s="23" t="s">
        <v>539</v>
      </c>
      <c r="E59" s="23" t="s">
        <v>539</v>
      </c>
      <c r="H59" s="21"/>
      <c r="L59" s="21"/>
      <c r="M59" s="21"/>
    </row>
    <row r="60" spans="1:13" outlineLevel="1" x14ac:dyDescent="0.25">
      <c r="A60" s="23" t="s">
        <v>1816</v>
      </c>
      <c r="H60" s="21"/>
      <c r="L60" s="21"/>
      <c r="M60" s="21"/>
    </row>
    <row r="61" spans="1:13" outlineLevel="1" x14ac:dyDescent="0.25">
      <c r="A61" s="23" t="s">
        <v>1817</v>
      </c>
      <c r="H61" s="21"/>
      <c r="L61" s="21"/>
      <c r="M61" s="21"/>
    </row>
    <row r="62" spans="1:13" outlineLevel="1" x14ac:dyDescent="0.25">
      <c r="A62" s="23" t="s">
        <v>1818</v>
      </c>
      <c r="H62" s="21"/>
      <c r="L62" s="21"/>
      <c r="M62" s="21"/>
    </row>
    <row r="63" spans="1:13" outlineLevel="1" x14ac:dyDescent="0.25">
      <c r="A63" s="23" t="s">
        <v>1819</v>
      </c>
      <c r="H63" s="21"/>
      <c r="L63" s="21"/>
      <c r="M63" s="21"/>
    </row>
    <row r="64" spans="1:13" outlineLevel="1" x14ac:dyDescent="0.25">
      <c r="A64" s="23" t="s">
        <v>1820</v>
      </c>
      <c r="H64" s="21"/>
      <c r="L64" s="21"/>
      <c r="M64" s="21"/>
    </row>
    <row r="65" spans="1:13" outlineLevel="1" x14ac:dyDescent="0.25">
      <c r="A65" s="23" t="s">
        <v>1821</v>
      </c>
      <c r="H65" s="21"/>
      <c r="L65" s="21"/>
      <c r="M65" s="21"/>
    </row>
    <row r="66" spans="1:13" outlineLevel="1" x14ac:dyDescent="0.25">
      <c r="A66" s="23" t="s">
        <v>1822</v>
      </c>
      <c r="H66" s="21"/>
      <c r="L66" s="21"/>
      <c r="M66" s="21"/>
    </row>
    <row r="67" spans="1:13" outlineLevel="1" x14ac:dyDescent="0.25">
      <c r="A67" s="23" t="s">
        <v>1823</v>
      </c>
      <c r="H67" s="21"/>
      <c r="L67" s="21"/>
      <c r="M67" s="21"/>
    </row>
    <row r="68" spans="1:13" outlineLevel="1" x14ac:dyDescent="0.25">
      <c r="A68" s="23" t="s">
        <v>1824</v>
      </c>
      <c r="H68" s="21"/>
      <c r="L68" s="21"/>
      <c r="M68" s="21"/>
    </row>
    <row r="69" spans="1:13" outlineLevel="1" x14ac:dyDescent="0.25">
      <c r="A69" s="23" t="s">
        <v>1825</v>
      </c>
      <c r="H69" s="21"/>
      <c r="L69" s="21"/>
      <c r="M69" s="21"/>
    </row>
    <row r="70" spans="1:13" outlineLevel="1" x14ac:dyDescent="0.25">
      <c r="A70" s="23" t="s">
        <v>1826</v>
      </c>
      <c r="H70" s="21"/>
      <c r="L70" s="21"/>
      <c r="M70" s="21"/>
    </row>
    <row r="71" spans="1:13" outlineLevel="1" x14ac:dyDescent="0.25">
      <c r="A71" s="23" t="s">
        <v>1827</v>
      </c>
      <c r="H71" s="21"/>
      <c r="L71" s="21"/>
      <c r="M71" s="21"/>
    </row>
    <row r="72" spans="1:13" outlineLevel="1" x14ac:dyDescent="0.25">
      <c r="A72" s="23" t="s">
        <v>1828</v>
      </c>
      <c r="H72" s="21"/>
      <c r="L72" s="21"/>
      <c r="M72" s="21"/>
    </row>
    <row r="73" spans="1:13" ht="37.5" customHeight="1" x14ac:dyDescent="0.25">
      <c r="A73" s="32"/>
      <c r="B73" s="31" t="s">
        <v>1723</v>
      </c>
      <c r="C73" s="32"/>
      <c r="D73" s="32"/>
      <c r="E73" s="32"/>
      <c r="F73" s="32"/>
      <c r="G73" s="32"/>
      <c r="H73" s="21"/>
    </row>
    <row r="74" spans="1:13" ht="15" customHeight="1" x14ac:dyDescent="0.25">
      <c r="A74" s="37"/>
      <c r="B74" s="71" t="s">
        <v>1829</v>
      </c>
      <c r="C74" s="37" t="s">
        <v>1830</v>
      </c>
      <c r="D74" s="37"/>
      <c r="E74" s="39"/>
      <c r="F74" s="39"/>
      <c r="G74" s="39"/>
    </row>
    <row r="75" spans="1:13" x14ac:dyDescent="0.25">
      <c r="A75" s="23" t="s">
        <v>1831</v>
      </c>
      <c r="B75" s="23" t="s">
        <v>1832</v>
      </c>
      <c r="C75" s="89">
        <v>4.6959999999999997</v>
      </c>
      <c r="H75" s="21"/>
    </row>
    <row r="76" spans="1:13" x14ac:dyDescent="0.25">
      <c r="A76" s="23" t="s">
        <v>1833</v>
      </c>
      <c r="B76" s="23" t="s">
        <v>1834</v>
      </c>
      <c r="C76" s="89">
        <v>15.893000000000001</v>
      </c>
      <c r="H76" s="21"/>
    </row>
    <row r="77" spans="1:13" outlineLevel="1" x14ac:dyDescent="0.25">
      <c r="A77" s="23" t="s">
        <v>1835</v>
      </c>
      <c r="C77" s="89"/>
      <c r="H77" s="21"/>
    </row>
    <row r="78" spans="1:13" outlineLevel="1" x14ac:dyDescent="0.25">
      <c r="A78" s="23" t="s">
        <v>1836</v>
      </c>
      <c r="C78" s="89"/>
      <c r="H78" s="21"/>
    </row>
    <row r="79" spans="1:13" outlineLevel="1" x14ac:dyDescent="0.25">
      <c r="A79" s="23" t="s">
        <v>1837</v>
      </c>
      <c r="C79" s="89"/>
      <c r="H79" s="21"/>
    </row>
    <row r="80" spans="1:13" outlineLevel="1" x14ac:dyDescent="0.25">
      <c r="A80" s="23" t="s">
        <v>1838</v>
      </c>
      <c r="C80" s="89"/>
      <c r="H80" s="21"/>
    </row>
    <row r="81" spans="1:8" x14ac:dyDescent="0.25">
      <c r="A81" s="37"/>
      <c r="B81" s="71" t="s">
        <v>1839</v>
      </c>
      <c r="C81" s="37" t="s">
        <v>756</v>
      </c>
      <c r="D81" s="37" t="s">
        <v>757</v>
      </c>
      <c r="E81" s="39" t="s">
        <v>1840</v>
      </c>
      <c r="F81" s="39" t="s">
        <v>1841</v>
      </c>
      <c r="G81" s="39" t="s">
        <v>1842</v>
      </c>
      <c r="H81" s="21"/>
    </row>
    <row r="82" spans="1:8" x14ac:dyDescent="0.25">
      <c r="A82" s="23" t="s">
        <v>1843</v>
      </c>
      <c r="B82" s="23" t="s">
        <v>1844</v>
      </c>
      <c r="C82" s="105">
        <v>2.47E-3</v>
      </c>
      <c r="D82" s="105" t="s">
        <v>1563</v>
      </c>
      <c r="E82" s="105" t="s">
        <v>1563</v>
      </c>
      <c r="F82" s="105" t="s">
        <v>1563</v>
      </c>
      <c r="G82" s="105">
        <v>2.47E-3</v>
      </c>
      <c r="H82" s="21"/>
    </row>
    <row r="83" spans="1:8" x14ac:dyDescent="0.25">
      <c r="A83" s="23" t="s">
        <v>1845</v>
      </c>
      <c r="B83" s="23" t="s">
        <v>1846</v>
      </c>
      <c r="C83" s="105">
        <v>0</v>
      </c>
      <c r="D83" s="105" t="s">
        <v>539</v>
      </c>
      <c r="E83" s="105" t="s">
        <v>539</v>
      </c>
      <c r="F83" s="105" t="s">
        <v>539</v>
      </c>
      <c r="G83" s="105">
        <v>0</v>
      </c>
      <c r="H83" s="21"/>
    </row>
    <row r="84" spans="1:8" x14ac:dyDescent="0.25">
      <c r="A84" s="23" t="s">
        <v>1847</v>
      </c>
      <c r="B84" s="23" t="s">
        <v>1848</v>
      </c>
      <c r="C84" s="105">
        <v>0</v>
      </c>
      <c r="D84" s="105" t="s">
        <v>539</v>
      </c>
      <c r="E84" s="105" t="s">
        <v>539</v>
      </c>
      <c r="F84" s="105" t="s">
        <v>539</v>
      </c>
      <c r="G84" s="105">
        <v>0</v>
      </c>
      <c r="H84" s="21"/>
    </row>
    <row r="85" spans="1:8" x14ac:dyDescent="0.25">
      <c r="A85" s="23" t="s">
        <v>1849</v>
      </c>
      <c r="B85" s="23" t="s">
        <v>1850</v>
      </c>
      <c r="C85" s="105">
        <v>0</v>
      </c>
      <c r="D85" s="105" t="s">
        <v>539</v>
      </c>
      <c r="E85" s="105" t="s">
        <v>539</v>
      </c>
      <c r="F85" s="105" t="s">
        <v>539</v>
      </c>
      <c r="G85" s="105">
        <v>0</v>
      </c>
      <c r="H85" s="21"/>
    </row>
    <row r="86" spans="1:8" x14ac:dyDescent="0.25">
      <c r="A86" s="23" t="s">
        <v>1851</v>
      </c>
      <c r="B86" s="23" t="s">
        <v>1852</v>
      </c>
      <c r="C86" s="105">
        <v>0</v>
      </c>
      <c r="D86" s="105" t="s">
        <v>539</v>
      </c>
      <c r="E86" s="105" t="s">
        <v>539</v>
      </c>
      <c r="F86" s="105" t="s">
        <v>539</v>
      </c>
      <c r="G86" s="105">
        <v>0</v>
      </c>
      <c r="H86" s="21"/>
    </row>
    <row r="87" spans="1:8" outlineLevel="1" x14ac:dyDescent="0.25">
      <c r="A87" s="23" t="s">
        <v>1853</v>
      </c>
      <c r="H87" s="21"/>
    </row>
    <row r="88" spans="1:8" outlineLevel="1" x14ac:dyDescent="0.25">
      <c r="A88" s="23" t="s">
        <v>1854</v>
      </c>
      <c r="H88" s="21"/>
    </row>
    <row r="89" spans="1:8" outlineLevel="1" x14ac:dyDescent="0.25">
      <c r="A89" s="23" t="s">
        <v>1855</v>
      </c>
      <c r="H89" s="21"/>
    </row>
    <row r="90" spans="1:8" outlineLevel="1" x14ac:dyDescent="0.25">
      <c r="A90" s="23" t="s">
        <v>1856</v>
      </c>
      <c r="H90" s="21"/>
    </row>
    <row r="91" spans="1:8" x14ac:dyDescent="0.25">
      <c r="H91" s="21"/>
    </row>
    <row r="92" spans="1:8" x14ac:dyDescent="0.25">
      <c r="H92" s="21"/>
    </row>
    <row r="93" spans="1:8" x14ac:dyDescent="0.25">
      <c r="H93" s="21"/>
    </row>
    <row r="94" spans="1:8" x14ac:dyDescent="0.25">
      <c r="H94" s="21"/>
    </row>
    <row r="95" spans="1:8" x14ac:dyDescent="0.25">
      <c r="H95" s="21"/>
    </row>
    <row r="96" spans="1: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5" ma:contentTypeDescription="Luo uusi asiakirja." ma:contentTypeScope="" ma:versionID="6546a95decf47fa023b017c077d7b24b">
  <xsd:schema xmlns:xsd="http://www.w3.org/2001/XMLSchema" xmlns:xs="http://www.w3.org/2001/XMLSchema" xmlns:p="http://schemas.microsoft.com/office/2006/metadata/properties" xmlns:ns1="http://schemas.microsoft.com/sharepoint/v3" xmlns:ns2="261e3ca9-d66d-486c-ae0d-7576cd54c4d9" xmlns:ns3="2e133669-dac1-4e4e-9cc7-e58566b5796b" targetNamespace="http://schemas.microsoft.com/office/2006/metadata/properties" ma:root="true" ma:fieldsID="d2959f83818b6f7b0af602ac0d31fd82" ns1:_="" ns2:_="" ns3:_="">
    <xsd:import namespace="http://schemas.microsoft.com/sharepoint/v3"/>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Yhtenäisen yhteensopivuuskäytännön ominaisuudet" ma:hidden="true" ma:internalName="_ip_UnifiedCompliancePolicyProperties">
      <xsd:simpleType>
        <xsd:restriction base="dms:Note"/>
      </xsd:simpleType>
    </xsd:element>
    <xsd:element name="_ip_UnifiedCompliancePolicyUIAction" ma:index="21" nillable="true" ma:displayName="Yhtenäisen yhteensopivuuskäytännön käyttöliittymän toimint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133669-dac1-4e4e-9cc7-e58566b5796b" xsi:nil="true"/>
    <_ip_UnifiedCompliancePolicyProperties xmlns="http://schemas.microsoft.com/sharepoint/v3" xsi:nil="true"/>
    <lcf76f155ced4ddcb4097134ff3c332f xmlns="261e3ca9-d66d-486c-ae0d-7576cd54c4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36730E7-7BCA-4196-9602-FC30646D2126}">
  <ds:schemaRefs>
    <ds:schemaRef ds:uri="http://schemas.microsoft.com/sharepoint/v3/contenttype/forms"/>
  </ds:schemaRefs>
</ds:datastoreItem>
</file>

<file path=customXml/itemProps2.xml><?xml version="1.0" encoding="utf-8"?>
<ds:datastoreItem xmlns:ds="http://schemas.openxmlformats.org/officeDocument/2006/customXml" ds:itemID="{42423C9D-8FD0-42E3-9D8F-8361D520B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61e3ca9-d66d-486c-ae0d-7576cd54c4d9"/>
    <ds:schemaRef ds:uri="2e133669-dac1-4e4e-9cc7-e58566b57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59E886-0B87-4451-9A43-1A6E6A173DB9}">
  <ds:schemaRefs>
    <ds:schemaRef ds:uri="http://purl.org/dc/elements/1.1/"/>
    <ds:schemaRef ds:uri="http://www.w3.org/XML/1998/namespace"/>
    <ds:schemaRef ds:uri="2e133669-dac1-4e4e-9cc7-e58566b5796b"/>
    <ds:schemaRef ds:uri="http://purl.org/dc/terms/"/>
    <ds:schemaRef ds:uri="http://schemas.microsoft.com/office/2006/metadata/properties"/>
    <ds:schemaRef ds:uri="http://schemas.microsoft.com/office/2006/documentManagement/types"/>
    <ds:schemaRef ds:uri="http://schemas.microsoft.com/sharepoint/v3"/>
    <ds:schemaRef ds:uri="http://schemas.microsoft.com/office/infopath/2007/PartnerControls"/>
    <ds:schemaRef ds:uri="http://schemas.openxmlformats.org/package/2006/metadata/core-properties"/>
    <ds:schemaRef ds:uri="261e3ca9-d66d-486c-ae0d-7576cd54c4d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Manager/>
  <Company>European Mortgage Federation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Nurmiainen Riikka (OmaSp)</cp:lastModifiedBy>
  <cp:revision/>
  <dcterms:created xsi:type="dcterms:W3CDTF">2016-04-21T08:07:20Z</dcterms:created>
  <dcterms:modified xsi:type="dcterms:W3CDTF">2025-10-10T10:09:32Z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y fmtid="{D5CDD505-2E9C-101B-9397-08002B2CF9AE}" pid="3" name="MediaServiceImageTags">
    <vt:lpwstr/>
  </property>
</Properties>
</file>